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showInkAnnotation="0" codeName="ThisWorkbook" checkCompatibility="1" autoCompressPictures="0"/>
  <mc:AlternateContent xmlns:mc="http://schemas.openxmlformats.org/markup-compatibility/2006">
    <mc:Choice Requires="x15">
      <x15ac:absPath xmlns:x15ac="http://schemas.microsoft.com/office/spreadsheetml/2010/11/ac" url="D:\CONSULTING\MISSIONS\GIZ-Mallette verte\Mallette\Canevas\"/>
    </mc:Choice>
  </mc:AlternateContent>
  <xr:revisionPtr revIDLastSave="0" documentId="13_ncr:1_{D6CA358E-0267-441D-AD98-932FD3FA32F7}" xr6:coauthVersionLast="45" xr6:coauthVersionMax="45" xr10:uidLastSave="{00000000-0000-0000-0000-000000000000}"/>
  <bookViews>
    <workbookView xWindow="-120" yWindow="-120" windowWidth="29040" windowHeight="17640" tabRatio="683" xr2:uid="{00000000-000D-0000-FFFF-FFFF00000000}"/>
  </bookViews>
  <sheets>
    <sheet name="Synthèse opération" sheetId="24" r:id="rId1"/>
    <sheet name="1 Planification" sheetId="26" r:id="rId2"/>
    <sheet name="2 Conception" sheetId="34" r:id="rId3"/>
    <sheet name="3 Réalisation" sheetId="35" r:id="rId4"/>
    <sheet name="LEGENDE" sheetId="7" r:id="rId5"/>
  </sheets>
  <definedNames>
    <definedName name="_xlnm._FilterDatabase" localSheetId="1">#REF!</definedName>
    <definedName name="_xlnm._FilterDatabase" localSheetId="2">#REF!</definedName>
    <definedName name="_xlnm._FilterDatabase" localSheetId="3">#REF!</definedName>
    <definedName name="_xlnm._FilterDatabase">#REF!</definedName>
    <definedName name="BUDGET">#REF!</definedName>
    <definedName name="BUDGETEXTRAPOLE">#REF!</definedName>
    <definedName name="datedujour" localSheetId="1">'1 Planification'!#REF!</definedName>
    <definedName name="datedujour" localSheetId="2">'2 Conception'!#REF!</definedName>
    <definedName name="datedujour" localSheetId="3">'3 Réalisation'!#REF!</definedName>
    <definedName name="datedujour">#REF!</definedName>
    <definedName name="ESTIMATION">#REF!</definedName>
    <definedName name="_xlnm.Print_Titles" localSheetId="1">'1 Planification'!$4:$5</definedName>
    <definedName name="_xlnm.Print_Titles" localSheetId="2">'2 Conception'!$4:$5</definedName>
    <definedName name="_xlnm.Print_Titles" localSheetId="3">'3 Réalisation'!$4:$5</definedName>
    <definedName name="Producteurs">LEGENDE!$B$72:$B$77</definedName>
    <definedName name="Table_Avancement_Marchés">LEGENDE!$B$26:$C$30</definedName>
    <definedName name="Table_conception">LEGENDE!$B$15:$C$22</definedName>
    <definedName name="Table_Marchés">LEGENDE!$B$26:$B$29</definedName>
    <definedName name="Table_simple">LEGENDE!$B$41:$B$43</definedName>
    <definedName name="Table_simple_2">LEGENDE!$B$41:$C$43</definedName>
    <definedName name="Table_simple_3">LEGENDE!$B$41:$D$43</definedName>
    <definedName name="Table_statut_etude">LEGENDE!$A$16:$C$22</definedName>
    <definedName name="Table_statut_etude_2">LEGENDE!$B$16:$E$22</definedName>
    <definedName name="Table_Statut_Livrable">LEGENDE!$B$17:$B$22</definedName>
    <definedName name="Table_statut_livrable_2">LEGENDE!$B$16:$B$22</definedName>
    <definedName name="Table_statut_marches">LEGENDE!$A$26:$C$30</definedName>
    <definedName name="Table_statut_marches_2">LEGENDE!$B$26:$D$30</definedName>
    <definedName name="Table_statut_prog">LEGENDE!$B$5:$F$11</definedName>
    <definedName name="Table_type_estimation">LEGENDE!$B$47:$B$51</definedName>
    <definedName name="Table_version">LEGENDE!$B$34:$C$36</definedName>
    <definedName name="_xlnm.Print_Area" localSheetId="1">'1 Planification'!$A$3:$N$20</definedName>
    <definedName name="_xlnm.Print_Area" localSheetId="2">'2 Conception'!$A$3:$O$28</definedName>
    <definedName name="_xlnm.Print_Area" localSheetId="3">'3 Réalisation'!$A$3:$O$21</definedName>
    <definedName name="_xlnm.Print_Area" localSheetId="0">'Synthèse opération'!$A$4:$L$34</definedName>
  </definedName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K22" i="34" l="1"/>
  <c r="K23" i="34"/>
  <c r="K21" i="34"/>
  <c r="G20" i="24"/>
  <c r="F21" i="24"/>
  <c r="K19" i="34"/>
  <c r="K20" i="34"/>
  <c r="K18" i="34"/>
  <c r="G17" i="24"/>
  <c r="K15" i="34"/>
  <c r="K16" i="34"/>
  <c r="K17" i="34"/>
  <c r="K14" i="34"/>
  <c r="G14" i="24"/>
  <c r="K8" i="34"/>
  <c r="K9" i="34"/>
  <c r="K7" i="34"/>
  <c r="K6" i="34"/>
  <c r="K12" i="34"/>
  <c r="K13" i="34"/>
  <c r="K11" i="34"/>
  <c r="K10" i="34"/>
  <c r="K25" i="34"/>
  <c r="K26" i="34"/>
  <c r="K27" i="34"/>
  <c r="K28" i="34"/>
  <c r="K24" i="34"/>
  <c r="K4" i="34"/>
  <c r="K7" i="26"/>
  <c r="K8" i="26"/>
  <c r="K9" i="26"/>
  <c r="K6" i="26"/>
  <c r="K14" i="35"/>
  <c r="K15" i="35"/>
  <c r="K16" i="35"/>
  <c r="K17" i="35"/>
  <c r="K13" i="35"/>
  <c r="K7" i="35"/>
  <c r="K8" i="35"/>
  <c r="K6" i="35"/>
  <c r="G23" i="34"/>
  <c r="H23" i="34"/>
  <c r="E23" i="34"/>
  <c r="F23" i="34"/>
  <c r="G22" i="34"/>
  <c r="H22" i="34"/>
  <c r="E22" i="34"/>
  <c r="F22" i="34"/>
  <c r="G16" i="35"/>
  <c r="H16" i="35"/>
  <c r="E16" i="35"/>
  <c r="F16" i="35"/>
  <c r="K12" i="35"/>
  <c r="G12" i="35"/>
  <c r="H12" i="35"/>
  <c r="E12" i="35"/>
  <c r="F12" i="35"/>
  <c r="G26" i="34"/>
  <c r="H26" i="34"/>
  <c r="E26" i="34"/>
  <c r="F26" i="34"/>
  <c r="G19" i="34"/>
  <c r="H19" i="34"/>
  <c r="E19" i="34"/>
  <c r="F19" i="34"/>
  <c r="G9" i="34"/>
  <c r="H9" i="34"/>
  <c r="E9" i="34"/>
  <c r="F9" i="34"/>
  <c r="K16" i="26"/>
  <c r="G16" i="26"/>
  <c r="H16" i="26"/>
  <c r="E16" i="26"/>
  <c r="F16" i="26"/>
  <c r="K15" i="26"/>
  <c r="G15" i="26"/>
  <c r="H15" i="26"/>
  <c r="E15" i="26"/>
  <c r="F15" i="26"/>
  <c r="G7" i="34"/>
  <c r="H7" i="34"/>
  <c r="E7" i="34"/>
  <c r="F7" i="34"/>
  <c r="G8" i="26"/>
  <c r="H8" i="26"/>
  <c r="E8" i="26"/>
  <c r="F8" i="26"/>
  <c r="E7" i="35"/>
  <c r="F7" i="35"/>
  <c r="E8" i="35"/>
  <c r="F8" i="35"/>
  <c r="E10" i="35"/>
  <c r="E11" i="35"/>
  <c r="F11" i="35"/>
  <c r="E14" i="35"/>
  <c r="F14" i="35"/>
  <c r="E15" i="35"/>
  <c r="F15" i="35"/>
  <c r="E17" i="35"/>
  <c r="F17" i="35"/>
  <c r="E19" i="35"/>
  <c r="F19" i="35"/>
  <c r="E20" i="35"/>
  <c r="F20" i="35"/>
  <c r="E21" i="35"/>
  <c r="F21" i="35"/>
  <c r="G17" i="35"/>
  <c r="H17" i="35"/>
  <c r="G15" i="35"/>
  <c r="H15" i="35"/>
  <c r="G14" i="35"/>
  <c r="H14" i="35"/>
  <c r="K21" i="35"/>
  <c r="G21" i="35"/>
  <c r="H21" i="35"/>
  <c r="K20" i="35"/>
  <c r="G20" i="35"/>
  <c r="H20" i="35"/>
  <c r="K19" i="35"/>
  <c r="G19" i="35"/>
  <c r="H19" i="35"/>
  <c r="K11" i="35"/>
  <c r="G11" i="35"/>
  <c r="H11" i="35"/>
  <c r="K10" i="35"/>
  <c r="K9" i="35"/>
  <c r="G10" i="35"/>
  <c r="H10" i="35"/>
  <c r="F10" i="35"/>
  <c r="G8" i="35"/>
  <c r="H8" i="35"/>
  <c r="G7" i="35"/>
  <c r="H7" i="35"/>
  <c r="G20" i="34"/>
  <c r="H20" i="34"/>
  <c r="E20" i="34"/>
  <c r="F20" i="34"/>
  <c r="G28" i="34"/>
  <c r="H28" i="34"/>
  <c r="E28" i="34"/>
  <c r="F28" i="34"/>
  <c r="G27" i="34"/>
  <c r="H27" i="34"/>
  <c r="E27" i="34"/>
  <c r="F27" i="34"/>
  <c r="G25" i="34"/>
  <c r="H25" i="34"/>
  <c r="E25" i="34"/>
  <c r="F25" i="34"/>
  <c r="G17" i="34"/>
  <c r="H17" i="34"/>
  <c r="E17" i="34"/>
  <c r="F17" i="34"/>
  <c r="G16" i="34"/>
  <c r="H16" i="34"/>
  <c r="E16" i="34"/>
  <c r="F16" i="34"/>
  <c r="G15" i="34"/>
  <c r="H15" i="34"/>
  <c r="E15" i="34"/>
  <c r="F15" i="34"/>
  <c r="G13" i="34"/>
  <c r="H13" i="34"/>
  <c r="E13" i="34"/>
  <c r="F13" i="34"/>
  <c r="G12" i="34"/>
  <c r="H12" i="34"/>
  <c r="E12" i="34"/>
  <c r="F12" i="34"/>
  <c r="G11" i="34"/>
  <c r="H11" i="34"/>
  <c r="E11" i="34"/>
  <c r="F11" i="34"/>
  <c r="G8" i="34"/>
  <c r="H8" i="34"/>
  <c r="E8" i="34"/>
  <c r="F8" i="34"/>
  <c r="K20" i="26"/>
  <c r="G20" i="26"/>
  <c r="H20" i="26"/>
  <c r="E20" i="26"/>
  <c r="F20" i="26"/>
  <c r="K19" i="26"/>
  <c r="G19" i="26"/>
  <c r="H19" i="26"/>
  <c r="E19" i="26"/>
  <c r="F19" i="26"/>
  <c r="K18" i="26"/>
  <c r="G18" i="26"/>
  <c r="H18" i="26"/>
  <c r="E18" i="26"/>
  <c r="F18" i="26"/>
  <c r="K7" i="7"/>
  <c r="K6" i="7"/>
  <c r="K16" i="7"/>
  <c r="K10" i="7"/>
  <c r="K8" i="7"/>
  <c r="K9" i="7"/>
  <c r="K5" i="7"/>
  <c r="K11" i="26"/>
  <c r="K12" i="26"/>
  <c r="K13" i="26"/>
  <c r="K14" i="26"/>
  <c r="E11" i="26"/>
  <c r="F11" i="26"/>
  <c r="G11" i="26"/>
  <c r="H11" i="26"/>
  <c r="E12" i="26"/>
  <c r="F12" i="26"/>
  <c r="G12" i="26"/>
  <c r="H12" i="26"/>
  <c r="E13" i="26"/>
  <c r="F13" i="26"/>
  <c r="G13" i="26"/>
  <c r="H13" i="26"/>
  <c r="E14" i="26"/>
  <c r="F14" i="26"/>
  <c r="G14" i="26"/>
  <c r="H14" i="26"/>
  <c r="G9" i="26"/>
  <c r="H9" i="26"/>
  <c r="G7" i="26"/>
  <c r="H7" i="26"/>
  <c r="E9" i="26"/>
  <c r="F9" i="26"/>
  <c r="E7" i="26"/>
  <c r="F7" i="26"/>
  <c r="K31" i="7"/>
  <c r="K30" i="7"/>
  <c r="K29" i="7"/>
  <c r="K28" i="7"/>
  <c r="K27" i="7"/>
  <c r="K26" i="7"/>
  <c r="K22" i="7"/>
  <c r="K17" i="7"/>
  <c r="K18" i="7"/>
  <c r="K19" i="7"/>
  <c r="K20" i="7"/>
  <c r="K21" i="7"/>
  <c r="N17" i="7"/>
  <c r="N18" i="7"/>
  <c r="N19" i="7"/>
  <c r="N20" i="7"/>
  <c r="N21" i="7"/>
  <c r="N16" i="7"/>
  <c r="J11" i="24"/>
  <c r="I12" i="24"/>
  <c r="J8" i="24"/>
  <c r="I9" i="24"/>
  <c r="K10" i="26"/>
  <c r="G23" i="24"/>
  <c r="F24" i="24"/>
  <c r="K18" i="35"/>
  <c r="J17" i="24"/>
  <c r="I18" i="24"/>
  <c r="J14" i="24"/>
  <c r="I15" i="24"/>
  <c r="D8" i="24"/>
  <c r="C9" i="24"/>
  <c r="F15" i="24"/>
  <c r="G11" i="24"/>
  <c r="F12" i="24"/>
  <c r="G8" i="24"/>
  <c r="F9" i="24"/>
  <c r="F18" i="24"/>
  <c r="D11" i="24"/>
  <c r="C12" i="24"/>
  <c r="K17" i="26"/>
  <c r="D14" i="24"/>
  <c r="C15" i="24"/>
  <c r="K4" i="35"/>
  <c r="I6" i="24"/>
  <c r="F6" i="24"/>
  <c r="K4" i="26"/>
  <c r="C6" i="24"/>
</calcChain>
</file>

<file path=xl/sharedStrings.xml><?xml version="1.0" encoding="utf-8"?>
<sst xmlns="http://schemas.openxmlformats.org/spreadsheetml/2006/main" count="474" uniqueCount="229">
  <si>
    <t>BET</t>
  </si>
  <si>
    <t>Livré</t>
  </si>
  <si>
    <t>En cours d'élaboration</t>
  </si>
  <si>
    <t>En cours de correction</t>
  </si>
  <si>
    <t>Validé</t>
  </si>
  <si>
    <t>…</t>
  </si>
  <si>
    <t>Statut document</t>
  </si>
  <si>
    <t>En cours d'analyse MO</t>
  </si>
  <si>
    <t>Conditions de changement de statut</t>
  </si>
  <si>
    <t>Livraison</t>
  </si>
  <si>
    <t>Rapport d'analyse ou séance de travail</t>
  </si>
  <si>
    <t>APS</t>
  </si>
  <si>
    <t>Statut</t>
  </si>
  <si>
    <t>Version en cours</t>
  </si>
  <si>
    <t>MO</t>
  </si>
  <si>
    <t>VF</t>
  </si>
  <si>
    <t>Producteurs</t>
  </si>
  <si>
    <t>ARCH</t>
  </si>
  <si>
    <t>BCT</t>
  </si>
  <si>
    <t>Maitrise d'Ouvrage</t>
  </si>
  <si>
    <t>Architecte</t>
  </si>
  <si>
    <t>Bureau d'étude technique</t>
  </si>
  <si>
    <t>Bureau de contrôle</t>
  </si>
  <si>
    <t>Bureau d'étude</t>
  </si>
  <si>
    <t>BE</t>
  </si>
  <si>
    <t>APD</t>
  </si>
  <si>
    <t>5 Validé</t>
  </si>
  <si>
    <t>Calendrier de livraison à établir</t>
  </si>
  <si>
    <t>Explication</t>
  </si>
  <si>
    <t>NA</t>
  </si>
  <si>
    <t>Non applicable</t>
  </si>
  <si>
    <t>Prochaine échéance (Date)</t>
  </si>
  <si>
    <t>Passation des marchés</t>
  </si>
  <si>
    <t>Avancement</t>
  </si>
  <si>
    <t>-</t>
  </si>
  <si>
    <t>3 AO Adjugé</t>
  </si>
  <si>
    <t>#</t>
  </si>
  <si>
    <t>Table_statut_etude_2</t>
  </si>
  <si>
    <t>Table_statut_marches_2</t>
  </si>
  <si>
    <t>Icône</t>
  </si>
  <si>
    <t>Observations / Prochaines étapes</t>
  </si>
  <si>
    <t>Qui ?</t>
  </si>
  <si>
    <t>V1</t>
  </si>
  <si>
    <t>LEGENDE</t>
  </si>
  <si>
    <t>Première version livrée</t>
  </si>
  <si>
    <t>V2</t>
  </si>
  <si>
    <t>Version finale</t>
  </si>
  <si>
    <t>Version en cours de correction</t>
  </si>
  <si>
    <t>Date de validation</t>
  </si>
  <si>
    <t>NA : Non applicable</t>
  </si>
  <si>
    <t>PROCESSUS DE VALIDATION DES ETUDES</t>
  </si>
  <si>
    <t>Calendrier de consultation des entreprises à établir</t>
  </si>
  <si>
    <t>Marché adjugé à une entreprise</t>
  </si>
  <si>
    <t>DCE</t>
  </si>
  <si>
    <t>Version</t>
  </si>
  <si>
    <t>Désignation</t>
  </si>
  <si>
    <t>Table_version</t>
  </si>
  <si>
    <t>$ responsable</t>
  </si>
  <si>
    <t>?</t>
  </si>
  <si>
    <t>Avct</t>
  </si>
  <si>
    <t>Action</t>
  </si>
  <si>
    <t>2 Réalisé</t>
  </si>
  <si>
    <t>Icone</t>
  </si>
  <si>
    <t>Table_simple_3</t>
  </si>
  <si>
    <t>Table_statut_prog</t>
  </si>
  <si>
    <t>1 A livrer</t>
  </si>
  <si>
    <t>2 A analyser</t>
  </si>
  <si>
    <t>3 A corriger</t>
  </si>
  <si>
    <t>4 A Valider</t>
  </si>
  <si>
    <t>Production du livrable et livraison par le prestataire</t>
  </si>
  <si>
    <t>Fin du processus de contrôle qualité des livrables</t>
  </si>
  <si>
    <t>1 A livrer : Production du livrable et livraison par le prestataire</t>
  </si>
  <si>
    <t>5 Validé : Fin du processus de contrôle qualité des livrables</t>
  </si>
  <si>
    <t>Table_type_estimation</t>
  </si>
  <si>
    <t>Initiale</t>
  </si>
  <si>
    <t>EXE</t>
  </si>
  <si>
    <t>Budget initial</t>
  </si>
  <si>
    <t>Estimation DCE</t>
  </si>
  <si>
    <t>PROGRAMMATION</t>
  </si>
  <si>
    <t>A</t>
  </si>
  <si>
    <t>A.1</t>
  </si>
  <si>
    <t>A.2</t>
  </si>
  <si>
    <t>B</t>
  </si>
  <si>
    <t>B.1</t>
  </si>
  <si>
    <t>B.2</t>
  </si>
  <si>
    <t>B.3</t>
  </si>
  <si>
    <t>B.4</t>
  </si>
  <si>
    <t>C</t>
  </si>
  <si>
    <t>C.1</t>
  </si>
  <si>
    <t>C.2</t>
  </si>
  <si>
    <t>C.3</t>
  </si>
  <si>
    <t>Respon-sable</t>
  </si>
  <si>
    <t>ETUDES PRELIMINAIRES</t>
  </si>
  <si>
    <t>CONCEPTION</t>
  </si>
  <si>
    <t>SELECTION DES MAITRES D'ŒUVRE / ESQUISSE</t>
  </si>
  <si>
    <t>AVANT PROJET DETAILLE</t>
  </si>
  <si>
    <t>AUTORISATION DE CONSTRUIRE</t>
  </si>
  <si>
    <t>D</t>
  </si>
  <si>
    <t>E</t>
  </si>
  <si>
    <t>DOSSIERS CONSULTATION ENTREPRISES</t>
  </si>
  <si>
    <t>D.1</t>
  </si>
  <si>
    <t>D.2</t>
  </si>
  <si>
    <t>D.3</t>
  </si>
  <si>
    <t>E.1</t>
  </si>
  <si>
    <t>E.2</t>
  </si>
  <si>
    <t>A.3</t>
  </si>
  <si>
    <t>Esquisse</t>
  </si>
  <si>
    <t>MOE</t>
  </si>
  <si>
    <t>MOA</t>
  </si>
  <si>
    <t>Estimations en MAD HT</t>
  </si>
  <si>
    <t xml:space="preserve">Avancement global phase planification : </t>
  </si>
  <si>
    <t>PLANIFICATION</t>
  </si>
  <si>
    <t>REALISATION</t>
  </si>
  <si>
    <t>PASSATION DES MARCHES</t>
  </si>
  <si>
    <t>CONTRÔLE DES TRAVAUX</t>
  </si>
  <si>
    <t xml:space="preserve">RECEPTION ET LIVRAISON </t>
  </si>
  <si>
    <t xml:space="preserve">Avancement global phase conception : </t>
  </si>
  <si>
    <t xml:space="preserve">Avancement global phase réalisation : </t>
  </si>
  <si>
    <t>Programmation</t>
  </si>
  <si>
    <t>Passation marchés</t>
  </si>
  <si>
    <t>Contrôle travaux</t>
  </si>
  <si>
    <t>Réception / livraison</t>
  </si>
  <si>
    <t>OBSERVATIONS</t>
  </si>
  <si>
    <t>Réalisé par :</t>
  </si>
  <si>
    <t>Validé par :</t>
  </si>
  <si>
    <t>Date :</t>
  </si>
  <si>
    <t>Signature :</t>
  </si>
  <si>
    <t>Budget exécution</t>
  </si>
  <si>
    <t>Études préliminaires</t>
  </si>
  <si>
    <t>Études d'exé.</t>
  </si>
  <si>
    <t>Réf</t>
  </si>
  <si>
    <t>0 A planifier : Calendrier de livraison à établir</t>
  </si>
  <si>
    <t>3 A corriger : Sur la base du rapport d'analyse une nouvelle version doit être élaboré par le prestataire et remise à la maitrise d'ouvrage</t>
  </si>
  <si>
    <t>0 A planifier</t>
  </si>
  <si>
    <t>1 Planifié</t>
  </si>
  <si>
    <t>Après plusieurs itérations, le dossier complet corrigé doit faire l'objet d'une analyse et validation finale.</t>
  </si>
  <si>
    <t>Sur la base du rapport d'analyse une nouvelle version doit être élaborée par le prestataire et remise à la maitrise d'ouvrage</t>
  </si>
  <si>
    <t>Outils de référence (voir guide)</t>
  </si>
  <si>
    <t>Etapes</t>
  </si>
  <si>
    <t>SUIVI DE VERSION</t>
  </si>
  <si>
    <t>Autorisation de construire</t>
  </si>
  <si>
    <t>Moe / MOA</t>
  </si>
  <si>
    <t>BE ou Moe</t>
  </si>
  <si>
    <t>B.5</t>
  </si>
  <si>
    <t>B.6</t>
  </si>
  <si>
    <t>Moe</t>
  </si>
  <si>
    <t>MOE / MOA</t>
  </si>
  <si>
    <t>Calendrier définit par le MOA</t>
  </si>
  <si>
    <t>Analyse à réaliser</t>
  </si>
  <si>
    <t>Cadrage projet</t>
  </si>
  <si>
    <t xml:space="preserve">Cadrage du porojet </t>
  </si>
  <si>
    <t>M01. Fiche projet
M02. Charte de gestion et de pilotage du projet
M03. Calendrier de projet
M04. Matrice de cout
M05. Compte rendu de réunion</t>
  </si>
  <si>
    <t>Définir les références du projet</t>
  </si>
  <si>
    <t>Mobiliser l'équipe projet</t>
  </si>
  <si>
    <t>Tenir la réunion de validation du cadrage projet</t>
  </si>
  <si>
    <t>Identifier le terrain</t>
  </si>
  <si>
    <t>Réaliser le relevé topographique</t>
  </si>
  <si>
    <t>Réaliser les études de sols</t>
  </si>
  <si>
    <t>Réaliser l'étude d'impact durable</t>
  </si>
  <si>
    <t>Prendre en compte les riques</t>
  </si>
  <si>
    <t>Tenir la réunion de validation du terrain</t>
  </si>
  <si>
    <t>Orgnaiser les acteurs de la programmation</t>
  </si>
  <si>
    <t>Élaborer le préprogramme</t>
  </si>
  <si>
    <t>Élaborer le programme</t>
  </si>
  <si>
    <t>Sélectionner les maitres d’œuvre</t>
  </si>
  <si>
    <t>Faire appel à un bureau de contrôle</t>
  </si>
  <si>
    <t>Élaborer l’esquisse</t>
  </si>
  <si>
    <t>AVANT-PROJET SOMMAIRE</t>
  </si>
  <si>
    <t>Élaborer l’avant-projet sommaire architectural</t>
  </si>
  <si>
    <t>Élaborer l’avant-projet sommaire technique</t>
  </si>
  <si>
    <t>Élaborer l'avant projet détaillé architectural</t>
  </si>
  <si>
    <t>Élaborer l'avant projet détaillé technique</t>
  </si>
  <si>
    <t xml:space="preserve"> Finaliser l’avant-projet sommaire</t>
  </si>
  <si>
    <t xml:space="preserve"> Finaliser l’avant-projet détaillé</t>
  </si>
  <si>
    <t>Obtenir la fiche technique RTCM</t>
  </si>
  <si>
    <t>Instruire le dossier d’autorisation</t>
  </si>
  <si>
    <t>ÉTUDES D’EXÉCUTION</t>
  </si>
  <si>
    <t>Élaborer les études d’exécution</t>
  </si>
  <si>
    <t>Finaliser  les études</t>
  </si>
  <si>
    <t>F</t>
  </si>
  <si>
    <t>F.1</t>
  </si>
  <si>
    <t>F.2</t>
  </si>
  <si>
    <t>F.3</t>
  </si>
  <si>
    <t>F.4</t>
  </si>
  <si>
    <t>Élaborer le plan d’allotissement</t>
  </si>
  <si>
    <t>Élaborer le dossier technique</t>
  </si>
  <si>
    <t>Élaborer la charte chantier vert</t>
  </si>
  <si>
    <t>Rédiger les pièces administratives</t>
  </si>
  <si>
    <t>CL03. Contrôle et suivi démarche durable
M03. Calendrier de projet
M05. Compte rendu de réunion
M06. Registre de gestion documentaire</t>
  </si>
  <si>
    <t>Date</t>
  </si>
  <si>
    <t>TABLEAU DE BORD DE SUIVI DE PROJET
PHASE PLANIFICATION</t>
  </si>
  <si>
    <t>PROJET XXXX</t>
  </si>
  <si>
    <t>TABLEAU DE BORD DE SUIVI DE PROJET
PHASE CONCEPTION</t>
  </si>
  <si>
    <t>2 A analyser : Analyse à réaliser par le MOA et/ou MOD et/ou AT</t>
  </si>
  <si>
    <t>4 A Valider : Après plusieurs itérations, le dossier complet corrigé doit faire l'objet d'une analyse et validation finale</t>
  </si>
  <si>
    <t>Lancer les consultations</t>
  </si>
  <si>
    <t>Attribuer les marchés</t>
  </si>
  <si>
    <t>Analyser les études d'exécution</t>
  </si>
  <si>
    <t>ENT</t>
  </si>
  <si>
    <t>Élaborer les compléments des études d'exécution</t>
  </si>
  <si>
    <t>COMPLEMENTS ETUDES D'EXECUTION</t>
  </si>
  <si>
    <t>Valider les compléments d’études d’exécution</t>
  </si>
  <si>
    <t>Tenir la réunion de lancement</t>
  </si>
  <si>
    <t>Tenir les réunions de chantier</t>
  </si>
  <si>
    <t>MOA / MOE</t>
  </si>
  <si>
    <t>MOE / BCT / MOA</t>
  </si>
  <si>
    <t>Faire le suivi mensuel</t>
  </si>
  <si>
    <t>MOE / MOA / BCT</t>
  </si>
  <si>
    <t>C.4</t>
  </si>
  <si>
    <t>Mener les opérations préalables à la réception</t>
  </si>
  <si>
    <t>Réaliser la réception provisoire</t>
  </si>
  <si>
    <t>Réaliser la réception définitive</t>
  </si>
  <si>
    <t>PE</t>
  </si>
  <si>
    <t>LIVRAISON</t>
  </si>
  <si>
    <t>TABLEAU DE BORD DE SUIVI DE PROJET
SYNTHÈSE</t>
  </si>
  <si>
    <t>PROJET XXX</t>
  </si>
  <si>
    <t>BESOIN EXPRIME</t>
  </si>
  <si>
    <t>CL01. Choix du terrain
M03. Calendrier de projet
M05. Compte rendu de réunion
M06. Registre de gestion documentaire
M08. Matrice des risques</t>
  </si>
  <si>
    <t>M03. Calendrier de projet
M04. Matrice de cout
M05. Compte rendu de réunion
M06. Registre de gestion documentaire
M09. Matrice des surfaces
M10. Programme</t>
  </si>
  <si>
    <t>CL03. Contrôle et suivi démarche durable
CL08 à CL11  Études d’exéc. par lot
M03. Calendrier de projet
M05. Compte rendu de réunion
M06. Registre de gestion documentaire</t>
  </si>
  <si>
    <t xml:space="preserve">CL11. Doc DCE archi
CL12. Doc DCE technique
M03. Calendrier de projet
M05. Compte rendu de réunion
M06. Registre de gestion documentaire 
M13. Charte chantier vert
M14. Règlement de consultation entreprises
</t>
  </si>
  <si>
    <t>Tenir la/les réunion(s) de sensibilisation</t>
  </si>
  <si>
    <t>M03. Calendrier de projet
M05. Compte rendu de réunion
M06. Registre de gestion documentaire 
M12. Grille d'évaluation entreprise</t>
  </si>
  <si>
    <t xml:space="preserve">CL08 à CL11  Études d’exéc. par lot
M03. Calendrier de projet
M05. Compte rendu de réunion
M06. Registre de gestion documentaire </t>
  </si>
  <si>
    <t>M03. Calendrier de projet
M05. Compte rendu de réunion
M06. Registre de gestion documentaire 
M16. Note d’alerte
M18. Compte rendu réunion de chantier
M19. Rapport mensuel de suivi de chantier
M20. Rapport suivi charte chantier vert
M21. État d’avancement lots techniques
M22. État d’avancement lots architecturaux</t>
  </si>
  <si>
    <t>CL02. Esquisse
CL03. Contrôle et suivi démarche durable
M03. Calendrier de projet
M05. Compte rendu de réunion
M06. Registre de gestion documentaire
M11. Reco. règlement de consultation MOE
M12. Grille évaluation MOE
G01. Guide de sensibilisation à la construction durable
RD01. Règlement thermique de construction au Maroc
RD02. Catalogue de bonnes pratiques pour la récupération et la valorisation des eaux pluviales
B01. Dépliant sur la RTCM</t>
  </si>
  <si>
    <t>CL04. Doc APS archi 
CL05. Doc APS technique
CL03. Contrôle et suivi démarche durable
M03. Calendrier de projet
M05. Compte rendu de réunion
M06. Registre de gestion documentaire
G01. Guide de sensibilisation à la construction durable
RD01. Règlement thermique de construction au Maroc
RD02. Catalogue de bonnes pratiques pour la récupération et la valorisation des eaux pluviales
B01. Dépliant sur la RTCM</t>
  </si>
  <si>
    <t>CL06. Doc APD archi 
CL07. Doc APD technique
CL03. Contrôle et suivi démarche durable
M03. Calendrier de projet
M05. Compte rendu de réunion
M06. Registre de gestion documentaire
G01. Guide de sensibilisation à la construction durable
RD01. Règlement thermique de construction au Maroc
RD02. Catalogue de bonnes pratiques pour la récupération et la valorisation des eaux pluviales</t>
  </si>
  <si>
    <t>CL14. à CL17. Réception par lot 
M03. Calendrier de projet
M05. Compte rendu de réunion
M06. Registre de gestion documentaire 
M17. Tableau de suivi des réserves
G02. Guide exploitation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</si>
</sst>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_(* \(#,##0.00\);_(* &quot;-&quot;??_);_(@_)"/>
    <numFmt numFmtId="166" formatCode="0.0"/>
  </numFmts>
  <fonts count="45" x14ac:knownFonts="1">
    <font>
      <sz val="10"/>
      <name val="Arial"/>
      <family val="2"/>
    </font>
    <font>
      <sz val="11"/>
      <color indexed="8"/>
      <name val="Calibri"/>
      <family val="2"/>
    </font>
    <font>
      <b/>
      <sz val="10"/>
      <name val="Arial"/>
      <family val="2"/>
    </font>
    <font>
      <sz val="10"/>
      <name val="Arial"/>
      <family val="2"/>
    </font>
    <font>
      <sz val="11"/>
      <color indexed="8"/>
      <name val="Calibri"/>
      <family val="2"/>
    </font>
    <font>
      <b/>
      <sz val="11"/>
      <color indexed="8"/>
      <name val="Calibri"/>
      <family val="2"/>
    </font>
    <font>
      <sz val="11"/>
      <color indexed="9"/>
      <name val="Calibri"/>
      <family val="2"/>
    </font>
    <font>
      <b/>
      <sz val="18"/>
      <color indexed="62"/>
      <name val="Cambria"/>
      <family val="2"/>
    </font>
    <font>
      <b/>
      <sz val="16"/>
      <name val="Arial"/>
      <family val="2"/>
    </font>
    <font>
      <sz val="10"/>
      <name val="Century Gothic"/>
      <family val="2"/>
    </font>
    <font>
      <sz val="12"/>
      <name val="Garamond"/>
      <family val="1"/>
    </font>
    <font>
      <sz val="10"/>
      <name val="Verdana"/>
      <family val="2"/>
    </font>
    <font>
      <b/>
      <sz val="12"/>
      <name val="Arial"/>
      <family val="2"/>
    </font>
    <font>
      <b/>
      <sz val="14"/>
      <name val="Arial"/>
      <family val="2"/>
    </font>
    <font>
      <sz val="8"/>
      <name val="Century Gothic"/>
      <family val="2"/>
    </font>
    <font>
      <sz val="8"/>
      <name val="Arial"/>
      <family val="2"/>
    </font>
    <font>
      <sz val="12"/>
      <name val="Arial"/>
      <family val="2"/>
    </font>
    <font>
      <sz val="11"/>
      <name val="Arial"/>
      <family val="2"/>
    </font>
    <font>
      <sz val="11"/>
      <color theme="1"/>
      <name val="Calibri"/>
      <family val="2"/>
      <scheme val="minor"/>
    </font>
    <font>
      <b/>
      <sz val="11"/>
      <color rgb="FF000000"/>
      <name val="Century Gothic"/>
      <family val="2"/>
    </font>
    <font>
      <sz val="10"/>
      <color theme="3"/>
      <name val="Webdings"/>
      <family val="1"/>
    </font>
    <font>
      <b/>
      <sz val="14"/>
      <color theme="1"/>
      <name val="Calibri"/>
      <family val="2"/>
      <scheme val="minor"/>
    </font>
    <font>
      <b/>
      <sz val="11"/>
      <color theme="1"/>
      <name val="Arial"/>
      <family val="2"/>
    </font>
    <font>
      <b/>
      <sz val="14"/>
      <color theme="1"/>
      <name val="Arial"/>
      <family val="2"/>
    </font>
    <font>
      <b/>
      <sz val="11"/>
      <color rgb="FF000000"/>
      <name val="Arial"/>
      <family val="2"/>
    </font>
    <font>
      <b/>
      <sz val="12"/>
      <color theme="0"/>
      <name val="Arial"/>
      <family val="2"/>
    </font>
    <font>
      <b/>
      <sz val="20"/>
      <color theme="0"/>
      <name val="Arial"/>
      <family val="2"/>
    </font>
    <font>
      <b/>
      <sz val="11"/>
      <color theme="0"/>
      <name val="Arial"/>
      <family val="2"/>
    </font>
    <font>
      <b/>
      <sz val="14"/>
      <color theme="0"/>
      <name val="Arial"/>
      <family val="2"/>
    </font>
    <font>
      <sz val="14"/>
      <color theme="0"/>
      <name val="Arial"/>
      <family val="2"/>
    </font>
    <font>
      <sz val="12"/>
      <color theme="0"/>
      <name val="Arial"/>
      <family val="2"/>
    </font>
    <font>
      <b/>
      <sz val="10"/>
      <color theme="0"/>
      <name val="Arial"/>
      <family val="2"/>
    </font>
    <font>
      <sz val="11"/>
      <color theme="1"/>
      <name val="Arial"/>
      <family val="2"/>
    </font>
    <font>
      <sz val="12"/>
      <color rgb="FF000000"/>
      <name val="Arial"/>
      <family val="2"/>
    </font>
    <font>
      <sz val="9"/>
      <name val="Arial"/>
      <family val="2"/>
    </font>
    <font>
      <b/>
      <sz val="12"/>
      <color rgb="FF000000"/>
      <name val="Arial"/>
      <family val="2"/>
    </font>
    <font>
      <sz val="12"/>
      <name val="Century Gothic"/>
      <family val="2"/>
    </font>
    <font>
      <b/>
      <sz val="12"/>
      <color rgb="FF000000"/>
      <name val="Century Gothic"/>
      <family val="2"/>
    </font>
    <font>
      <b/>
      <sz val="20"/>
      <color theme="0"/>
      <name val="Calibri"/>
      <family val="2"/>
      <scheme val="minor"/>
    </font>
    <font>
      <b/>
      <sz val="16"/>
      <color theme="0"/>
      <name val="Arial"/>
      <family val="2"/>
    </font>
    <font>
      <b/>
      <sz val="26"/>
      <color theme="0"/>
      <name val="Calibri"/>
      <family val="2"/>
      <scheme val="minor"/>
    </font>
    <font>
      <sz val="18"/>
      <name val="Arial"/>
      <family val="2"/>
    </font>
    <font>
      <b/>
      <sz val="18"/>
      <color theme="0"/>
      <name val="Calibri"/>
      <family val="2"/>
      <scheme val="minor"/>
    </font>
    <font>
      <b/>
      <sz val="10"/>
      <color theme="0"/>
      <name val="Calibri"/>
      <family val="2"/>
      <scheme val="minor"/>
    </font>
    <font>
      <b/>
      <sz val="12"/>
      <color theme="0"/>
      <name val="Calibri"/>
      <family val="2"/>
      <scheme val="minor"/>
    </font>
  </fonts>
  <fills count="22">
    <fill>
      <patternFill patternType="none"/>
    </fill>
    <fill>
      <patternFill patternType="gray125"/>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rgb="FFFFFF0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256475"/>
        <bgColor indexed="64"/>
      </patternFill>
    </fill>
    <fill>
      <patternFill patternType="solid">
        <fgColor theme="1" tint="0.499984740745262"/>
        <bgColor indexed="64"/>
      </patternFill>
    </fill>
    <fill>
      <patternFill patternType="solid">
        <fgColor rgb="FFC95E20"/>
        <bgColor indexed="64"/>
      </patternFill>
    </fill>
    <fill>
      <patternFill patternType="solid">
        <fgColor rgb="FF6AA159"/>
        <bgColor indexed="64"/>
      </patternFill>
    </fill>
  </fills>
  <borders count="24">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top style="thin">
        <color auto="1"/>
      </top>
      <bottom style="thin">
        <color auto="1"/>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top style="medium">
        <color auto="1"/>
      </top>
      <bottom/>
      <diagonal/>
    </border>
    <border>
      <left style="medium">
        <color auto="1"/>
      </left>
      <right/>
      <top/>
      <bottom/>
      <diagonal/>
    </border>
    <border>
      <left style="medium">
        <color auto="1"/>
      </left>
      <right/>
      <top style="medium">
        <color auto="1"/>
      </top>
      <bottom/>
      <diagonal/>
    </border>
    <border>
      <left/>
      <right/>
      <top style="medium">
        <color auto="1"/>
      </top>
      <bottom style="medium">
        <color auto="1"/>
      </bottom>
      <diagonal/>
    </border>
    <border>
      <left/>
      <right style="thin">
        <color auto="1"/>
      </right>
      <top style="thin">
        <color auto="1"/>
      </top>
      <bottom style="thin">
        <color auto="1"/>
      </bottom>
      <diagonal/>
    </border>
    <border>
      <left/>
      <right/>
      <top style="medium">
        <color theme="0"/>
      </top>
      <bottom/>
      <diagonal/>
    </border>
    <border>
      <left/>
      <right style="medium">
        <color theme="0"/>
      </right>
      <top/>
      <bottom style="medium">
        <color theme="0"/>
      </bottom>
      <diagonal/>
    </border>
    <border>
      <left/>
      <right/>
      <top/>
      <bottom style="medium">
        <color theme="0"/>
      </bottom>
      <diagonal/>
    </border>
    <border>
      <left/>
      <right style="medium">
        <color theme="0"/>
      </right>
      <top style="medium">
        <color theme="0"/>
      </top>
      <bottom/>
      <diagonal/>
    </border>
    <border>
      <left/>
      <right/>
      <top style="thin">
        <color auto="1"/>
      </top>
      <bottom style="thin">
        <color auto="1"/>
      </bottom>
      <diagonal/>
    </border>
  </borders>
  <cellStyleXfs count="52">
    <xf numFmtId="0" fontId="0" fillId="0" borderId="0">
      <alignment vertical="center"/>
    </xf>
    <xf numFmtId="0" fontId="4" fillId="2" borderId="0" applyNumberFormat="0" applyBorder="0" applyAlignment="0" applyProtection="0"/>
    <xf numFmtId="0" fontId="1" fillId="2" borderId="0" applyNumberFormat="0" applyBorder="0" applyAlignment="0" applyProtection="0"/>
    <xf numFmtId="0" fontId="4" fillId="2" borderId="0" applyNumberFormat="0" applyBorder="0" applyAlignment="0" applyProtection="0"/>
    <xf numFmtId="0" fontId="1" fillId="2" borderId="0" applyNumberFormat="0" applyBorder="0" applyAlignment="0" applyProtection="0"/>
    <xf numFmtId="0" fontId="6" fillId="3" borderId="0" applyNumberFormat="0" applyBorder="0" applyAlignment="0" applyProtection="0"/>
    <xf numFmtId="0" fontId="4" fillId="4" borderId="0" applyNumberFormat="0" applyBorder="0" applyAlignment="0" applyProtection="0"/>
    <xf numFmtId="0" fontId="1" fillId="4" borderId="0" applyNumberFormat="0" applyBorder="0" applyAlignment="0" applyProtection="0"/>
    <xf numFmtId="0" fontId="4" fillId="5" borderId="0" applyNumberFormat="0" applyBorder="0" applyAlignment="0" applyProtection="0"/>
    <xf numFmtId="0" fontId="1" fillId="5" borderId="0" applyNumberFormat="0" applyBorder="0" applyAlignment="0" applyProtection="0"/>
    <xf numFmtId="0" fontId="6" fillId="6" borderId="0" applyNumberFormat="0" applyBorder="0" applyAlignment="0" applyProtection="0"/>
    <xf numFmtId="0" fontId="4" fillId="4" borderId="0" applyNumberFormat="0" applyBorder="0" applyAlignment="0" applyProtection="0"/>
    <xf numFmtId="0" fontId="1" fillId="4" borderId="0" applyNumberFormat="0" applyBorder="0" applyAlignment="0" applyProtection="0"/>
    <xf numFmtId="0" fontId="4" fillId="7" borderId="0" applyNumberFormat="0" applyBorder="0" applyAlignment="0" applyProtection="0"/>
    <xf numFmtId="0" fontId="1" fillId="7" borderId="0" applyNumberFormat="0" applyBorder="0" applyAlignment="0" applyProtection="0"/>
    <xf numFmtId="0" fontId="6" fillId="5" borderId="0" applyNumberFormat="0" applyBorder="0" applyAlignment="0" applyProtection="0"/>
    <xf numFmtId="0" fontId="4" fillId="2" borderId="0" applyNumberFormat="0" applyBorder="0" applyAlignment="0" applyProtection="0"/>
    <xf numFmtId="0" fontId="1" fillId="2" borderId="0" applyNumberFormat="0" applyBorder="0" applyAlignment="0" applyProtection="0"/>
    <xf numFmtId="0" fontId="4" fillId="5" borderId="0" applyNumberFormat="0" applyBorder="0" applyAlignment="0" applyProtection="0"/>
    <xf numFmtId="0" fontId="1" fillId="5" borderId="0" applyNumberFormat="0" applyBorder="0" applyAlignment="0" applyProtection="0"/>
    <xf numFmtId="0" fontId="6" fillId="5" borderId="0" applyNumberFormat="0" applyBorder="0" applyAlignment="0" applyProtection="0"/>
    <xf numFmtId="0" fontId="4" fillId="8" borderId="0" applyNumberFormat="0" applyBorder="0" applyAlignment="0" applyProtection="0"/>
    <xf numFmtId="0" fontId="1" fillId="8" borderId="0" applyNumberFormat="0" applyBorder="0" applyAlignment="0" applyProtection="0"/>
    <xf numFmtId="0" fontId="4" fillId="2" borderId="0" applyNumberFormat="0" applyBorder="0" applyAlignment="0" applyProtection="0"/>
    <xf numFmtId="0" fontId="1" fillId="2" borderId="0" applyNumberFormat="0" applyBorder="0" applyAlignment="0" applyProtection="0"/>
    <xf numFmtId="0" fontId="6" fillId="3" borderId="0" applyNumberFormat="0" applyBorder="0" applyAlignment="0" applyProtection="0"/>
    <xf numFmtId="0" fontId="4" fillId="4" borderId="0" applyNumberFormat="0" applyBorder="0" applyAlignment="0" applyProtection="0"/>
    <xf numFmtId="0" fontId="1" fillId="4" borderId="0" applyNumberFormat="0" applyBorder="0" applyAlignment="0" applyProtection="0"/>
    <xf numFmtId="0" fontId="4" fillId="9" borderId="0" applyNumberFormat="0" applyBorder="0" applyAlignment="0" applyProtection="0"/>
    <xf numFmtId="0" fontId="1" fillId="9" borderId="0" applyNumberFormat="0" applyBorder="0" applyAlignment="0" applyProtection="0"/>
    <xf numFmtId="0" fontId="6"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164" fontId="3" fillId="0" borderId="0" applyFont="0" applyFill="0" applyBorder="0" applyAlignment="0" applyProtection="0"/>
    <xf numFmtId="165" fontId="4" fillId="0" borderId="0" applyFont="0" applyFill="0" applyBorder="0" applyAlignment="0" applyProtection="0"/>
    <xf numFmtId="165" fontId="1" fillId="0" borderId="0" applyFont="0" applyFill="0" applyBorder="0" applyAlignment="0" applyProtection="0"/>
    <xf numFmtId="164" fontId="18" fillId="0" borderId="0" applyFont="0" applyFill="0" applyBorder="0" applyAlignment="0" applyProtection="0"/>
    <xf numFmtId="164" fontId="3" fillId="0" borderId="0" applyFont="0" applyFill="0" applyBorder="0" applyAlignment="0" applyProtection="0"/>
    <xf numFmtId="0" fontId="18" fillId="0" borderId="0"/>
    <xf numFmtId="0" fontId="18" fillId="0" borderId="0"/>
    <xf numFmtId="0" fontId="4" fillId="0" borderId="0"/>
    <xf numFmtId="0" fontId="3" fillId="0" borderId="0">
      <alignment vertical="center"/>
    </xf>
    <xf numFmtId="0" fontId="18" fillId="0" borderId="0"/>
    <xf numFmtId="0" fontId="11"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alignment vertical="center"/>
    </xf>
    <xf numFmtId="9" fontId="4"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0" fontId="7" fillId="0" borderId="0" applyNumberFormat="0" applyFill="0" applyBorder="0" applyAlignment="0" applyProtection="0"/>
  </cellStyleXfs>
  <cellXfs count="267">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0" fillId="13" borderId="1" xfId="0" applyFill="1" applyBorder="1">
      <alignment vertical="center"/>
    </xf>
    <xf numFmtId="0" fontId="0" fillId="13" borderId="2" xfId="0" applyFill="1" applyBorder="1">
      <alignment vertical="center"/>
    </xf>
    <xf numFmtId="0" fontId="0" fillId="13" borderId="3" xfId="0" applyFill="1" applyBorder="1">
      <alignment vertical="center"/>
    </xf>
    <xf numFmtId="0" fontId="2" fillId="0" borderId="0" xfId="0" applyFont="1" applyAlignment="1">
      <alignment horizontal="center" vertical="center"/>
    </xf>
    <xf numFmtId="0" fontId="0" fillId="13" borderId="0" xfId="0" applyFill="1" applyBorder="1">
      <alignment vertical="center"/>
    </xf>
    <xf numFmtId="0" fontId="2" fillId="0" borderId="0" xfId="0" applyFont="1">
      <alignment vertical="center"/>
    </xf>
    <xf numFmtId="0" fontId="2" fillId="14" borderId="1" xfId="0" applyFont="1" applyFill="1" applyBorder="1">
      <alignment vertical="center"/>
    </xf>
    <xf numFmtId="0" fontId="0" fillId="0" borderId="4" xfId="0" applyBorder="1">
      <alignment vertical="center"/>
    </xf>
    <xf numFmtId="0" fontId="0" fillId="0" borderId="4" xfId="0" applyBorder="1" applyAlignment="1">
      <alignment horizontal="center" vertical="center"/>
    </xf>
    <xf numFmtId="9" fontId="0" fillId="0" borderId="4" xfId="45" applyFont="1" applyBorder="1" applyAlignment="1">
      <alignment horizontal="center" vertical="center"/>
    </xf>
    <xf numFmtId="0" fontId="18" fillId="15" borderId="4" xfId="0" applyFont="1" applyFill="1" applyBorder="1" applyAlignment="1">
      <alignment vertical="center" wrapText="1"/>
    </xf>
    <xf numFmtId="0" fontId="2" fillId="14" borderId="1" xfId="0" applyFont="1" applyFill="1" applyBorder="1" applyAlignment="1">
      <alignment horizontal="center" vertical="center"/>
    </xf>
    <xf numFmtId="0" fontId="2" fillId="14" borderId="5" xfId="0" applyFont="1" applyFill="1" applyBorder="1" applyAlignment="1">
      <alignment horizontal="center" vertical="center"/>
    </xf>
    <xf numFmtId="0" fontId="12" fillId="0" borderId="0" xfId="0" applyFont="1">
      <alignment vertical="center"/>
    </xf>
    <xf numFmtId="2" fontId="0" fillId="0" borderId="4" xfId="0" applyNumberFormat="1" applyBorder="1" applyAlignment="1">
      <alignment horizontal="center" vertical="center"/>
    </xf>
    <xf numFmtId="0" fontId="2" fillId="14" borderId="6" xfId="0" applyFont="1" applyFill="1" applyBorder="1" applyAlignment="1">
      <alignment horizontal="center" vertical="center"/>
    </xf>
    <xf numFmtId="9" fontId="0" fillId="0" borderId="7" xfId="45" applyFont="1" applyBorder="1" applyAlignment="1">
      <alignment horizontal="center" vertical="center"/>
    </xf>
    <xf numFmtId="0" fontId="0" fillId="0" borderId="7" xfId="0" applyBorder="1" applyAlignment="1">
      <alignment horizontal="center" vertical="center"/>
    </xf>
    <xf numFmtId="0" fontId="2" fillId="14" borderId="4" xfId="0" applyFont="1" applyFill="1" applyBorder="1" applyAlignment="1">
      <alignment horizontal="center"/>
    </xf>
    <xf numFmtId="0" fontId="0" fillId="0" borderId="4" xfId="0" applyBorder="1" applyAlignment="1">
      <alignment horizontal="center"/>
    </xf>
    <xf numFmtId="166" fontId="19" fillId="15" borderId="0" xfId="34" applyNumberFormat="1" applyFont="1" applyFill="1" applyBorder="1" applyAlignment="1">
      <alignment horizontal="center" vertical="center" wrapText="1"/>
    </xf>
    <xf numFmtId="0" fontId="20" fillId="15" borderId="0" xfId="0" applyFont="1" applyFill="1" applyBorder="1" applyAlignment="1">
      <alignment vertical="center"/>
    </xf>
    <xf numFmtId="0" fontId="18" fillId="15" borderId="4" xfId="0" applyFont="1" applyFill="1" applyBorder="1" applyAlignment="1">
      <alignment horizontal="center" vertical="center" wrapText="1"/>
    </xf>
    <xf numFmtId="166" fontId="19" fillId="15" borderId="9" xfId="34" applyNumberFormat="1" applyFont="1" applyFill="1" applyBorder="1" applyAlignment="1">
      <alignment horizontal="center" vertical="center" wrapText="1"/>
    </xf>
    <xf numFmtId="0" fontId="20" fillId="15" borderId="9" xfId="0" applyFont="1" applyFill="1" applyBorder="1" applyAlignment="1">
      <alignment vertical="center"/>
    </xf>
    <xf numFmtId="0" fontId="20" fillId="16" borderId="0" xfId="0" applyFont="1" applyFill="1" applyBorder="1" applyAlignment="1">
      <alignment vertical="center"/>
    </xf>
    <xf numFmtId="9" fontId="3" fillId="15" borderId="11" xfId="45" applyFont="1" applyFill="1" applyBorder="1" applyAlignment="1">
      <alignment horizontal="center" vertical="center"/>
    </xf>
    <xf numFmtId="0" fontId="19" fillId="17" borderId="2" xfId="0" applyFont="1" applyFill="1" applyBorder="1" applyAlignment="1" applyProtection="1">
      <alignment vertical="center" wrapText="1"/>
      <protection locked="0"/>
    </xf>
    <xf numFmtId="0" fontId="10" fillId="17" borderId="2" xfId="0" applyFont="1" applyFill="1" applyBorder="1" applyAlignment="1" applyProtection="1">
      <alignment horizontal="left" vertical="center" indent="11"/>
      <protection locked="0"/>
    </xf>
    <xf numFmtId="0" fontId="9" fillId="17" borderId="2" xfId="0" applyFont="1" applyFill="1" applyBorder="1" applyAlignment="1" applyProtection="1">
      <alignment vertical="center"/>
      <protection locked="0"/>
    </xf>
    <xf numFmtId="0" fontId="14" fillId="17" borderId="2" xfId="0" applyFont="1" applyFill="1" applyBorder="1" applyAlignment="1" applyProtection="1">
      <alignment vertical="center" wrapText="1"/>
      <protection locked="0"/>
    </xf>
    <xf numFmtId="0" fontId="14" fillId="17" borderId="3" xfId="0" applyFont="1" applyFill="1" applyBorder="1" applyAlignment="1" applyProtection="1">
      <alignment vertical="center" wrapText="1"/>
      <protection locked="0"/>
    </xf>
    <xf numFmtId="0" fontId="0" fillId="0" borderId="10" xfId="0" applyBorder="1">
      <alignment vertical="center"/>
    </xf>
    <xf numFmtId="0" fontId="0" fillId="17" borderId="0" xfId="0" applyFill="1" applyBorder="1">
      <alignment vertical="center"/>
    </xf>
    <xf numFmtId="0" fontId="21" fillId="0" borderId="0" xfId="0" applyFont="1" applyAlignment="1">
      <alignment horizontal="center" vertical="center" wrapText="1"/>
    </xf>
    <xf numFmtId="166" fontId="19" fillId="16" borderId="0" xfId="34" applyNumberFormat="1" applyFont="1" applyFill="1" applyBorder="1" applyAlignment="1">
      <alignment horizontal="center" vertical="center" wrapText="1"/>
    </xf>
    <xf numFmtId="0" fontId="19" fillId="16" borderId="2" xfId="0" applyFont="1" applyFill="1" applyBorder="1" applyAlignment="1" applyProtection="1">
      <alignment vertical="center" wrapText="1"/>
      <protection locked="0"/>
    </xf>
    <xf numFmtId="166" fontId="19" fillId="16" borderId="14" xfId="34" applyNumberFormat="1" applyFont="1" applyFill="1" applyBorder="1" applyAlignment="1">
      <alignment horizontal="center" vertical="center" wrapText="1"/>
    </xf>
    <xf numFmtId="0" fontId="20" fillId="16" borderId="14" xfId="0" applyFont="1" applyFill="1" applyBorder="1" applyAlignment="1">
      <alignment vertical="center"/>
    </xf>
    <xf numFmtId="0" fontId="19" fillId="16" borderId="1" xfId="0" applyFont="1" applyFill="1" applyBorder="1" applyAlignment="1" applyProtection="1">
      <alignment vertical="center" wrapText="1"/>
      <protection locked="0"/>
    </xf>
    <xf numFmtId="0" fontId="14" fillId="16" borderId="2" xfId="0" applyFont="1" applyFill="1" applyBorder="1" applyAlignment="1" applyProtection="1">
      <alignment vertical="center" wrapText="1"/>
      <protection locked="0"/>
    </xf>
    <xf numFmtId="0" fontId="12" fillId="16" borderId="1" xfId="0" applyFont="1" applyFill="1" applyBorder="1" applyAlignment="1">
      <alignment horizontal="right" vertical="center"/>
    </xf>
    <xf numFmtId="0" fontId="12" fillId="0" borderId="2" xfId="0" applyFont="1" applyBorder="1" applyAlignment="1">
      <alignment horizontal="right" vertical="center"/>
    </xf>
    <xf numFmtId="0" fontId="12" fillId="16" borderId="2" xfId="0" applyFont="1" applyFill="1" applyBorder="1" applyAlignment="1">
      <alignment horizontal="right" vertical="center"/>
    </xf>
    <xf numFmtId="0" fontId="12" fillId="0" borderId="3" xfId="0" applyFont="1" applyBorder="1" applyAlignment="1">
      <alignment horizontal="right" vertical="center"/>
    </xf>
    <xf numFmtId="0" fontId="0" fillId="0" borderId="0" xfId="0" applyFont="1" applyAlignment="1">
      <alignment vertical="center"/>
    </xf>
    <xf numFmtId="0" fontId="22" fillId="0" borderId="0" xfId="0" applyFont="1" applyAlignment="1">
      <alignment horizontal="center" vertical="center" wrapText="1"/>
    </xf>
    <xf numFmtId="0" fontId="23" fillId="0" borderId="0" xfId="0" applyFont="1" applyAlignment="1">
      <alignment horizontal="center" vertical="center" wrapText="1"/>
    </xf>
    <xf numFmtId="0" fontId="0" fillId="16" borderId="1" xfId="0" applyFont="1" applyFill="1" applyBorder="1" applyAlignment="1" applyProtection="1">
      <alignment horizontal="center" vertical="center" wrapText="1"/>
      <protection locked="0"/>
    </xf>
    <xf numFmtId="0" fontId="24" fillId="16" borderId="1" xfId="0" applyFont="1" applyFill="1" applyBorder="1" applyAlignment="1" applyProtection="1">
      <alignment vertical="center" wrapText="1"/>
      <protection locked="0"/>
    </xf>
    <xf numFmtId="0" fontId="0" fillId="17" borderId="2" xfId="0" applyFont="1" applyFill="1" applyBorder="1" applyAlignment="1" applyProtection="1">
      <alignment horizontal="center" vertical="center" wrapText="1"/>
      <protection locked="0"/>
    </xf>
    <xf numFmtId="0" fontId="24" fillId="17" borderId="2" xfId="0" applyFont="1" applyFill="1" applyBorder="1" applyAlignment="1" applyProtection="1">
      <alignment vertical="center" wrapText="1"/>
      <protection locked="0"/>
    </xf>
    <xf numFmtId="0" fontId="0" fillId="16" borderId="2" xfId="0" applyFont="1" applyFill="1" applyBorder="1" applyAlignment="1" applyProtection="1">
      <alignment horizontal="center" vertical="center" wrapText="1"/>
      <protection locked="0"/>
    </xf>
    <xf numFmtId="0" fontId="24" fillId="16" borderId="2" xfId="0" applyFont="1" applyFill="1" applyBorder="1" applyAlignment="1" applyProtection="1">
      <alignment vertical="center" wrapText="1"/>
      <protection locked="0"/>
    </xf>
    <xf numFmtId="0" fontId="16" fillId="17" borderId="2" xfId="0" applyFont="1" applyFill="1" applyBorder="1" applyAlignment="1" applyProtection="1">
      <alignment horizontal="left" vertical="center" indent="11"/>
      <protection locked="0"/>
    </xf>
    <xf numFmtId="0" fontId="0" fillId="17" borderId="2" xfId="0" applyFont="1" applyFill="1" applyBorder="1" applyAlignment="1" applyProtection="1">
      <alignment vertical="center"/>
      <protection locked="0"/>
    </xf>
    <xf numFmtId="0" fontId="15" fillId="17" borderId="2" xfId="0" applyFont="1" applyFill="1" applyBorder="1" applyAlignment="1" applyProtection="1">
      <alignment vertical="center" wrapText="1"/>
      <protection locked="0"/>
    </xf>
    <xf numFmtId="0" fontId="15" fillId="16" borderId="2" xfId="0" applyFont="1" applyFill="1" applyBorder="1" applyAlignment="1" applyProtection="1">
      <alignment vertical="center" wrapText="1"/>
      <protection locked="0"/>
    </xf>
    <xf numFmtId="0" fontId="0" fillId="17" borderId="3" xfId="0" applyFont="1" applyFill="1" applyBorder="1" applyAlignment="1" applyProtection="1">
      <alignment horizontal="center" vertical="center" wrapText="1"/>
      <protection locked="0"/>
    </xf>
    <xf numFmtId="0" fontId="15" fillId="17" borderId="3" xfId="0" applyFont="1" applyFill="1" applyBorder="1" applyAlignment="1" applyProtection="1">
      <alignment vertical="center" wrapText="1"/>
      <protection locked="0"/>
    </xf>
    <xf numFmtId="0" fontId="0" fillId="0" borderId="0" xfId="0" applyFont="1" applyAlignment="1">
      <alignment horizontal="center" vertical="center"/>
    </xf>
    <xf numFmtId="0" fontId="0" fillId="0" borderId="0" xfId="0" applyFont="1">
      <alignment vertical="center"/>
    </xf>
    <xf numFmtId="0" fontId="16" fillId="17" borderId="2" xfId="0" applyFont="1" applyFill="1" applyBorder="1" applyAlignment="1" applyProtection="1">
      <alignment horizontal="center" vertical="center"/>
      <protection locked="0"/>
    </xf>
    <xf numFmtId="0" fontId="0" fillId="0" borderId="0" xfId="0" applyAlignment="1">
      <alignment horizontal="center" vertical="center" textRotation="90"/>
    </xf>
    <xf numFmtId="0" fontId="0" fillId="0" borderId="15" xfId="0" applyBorder="1">
      <alignment vertical="center"/>
    </xf>
    <xf numFmtId="0" fontId="0" fillId="0" borderId="8" xfId="0" applyBorder="1">
      <alignment vertical="center"/>
    </xf>
    <xf numFmtId="0" fontId="0" fillId="0" borderId="13" xfId="0" applyBorder="1">
      <alignment vertical="center"/>
    </xf>
    <xf numFmtId="0" fontId="0" fillId="0" borderId="15" xfId="0" applyFill="1" applyBorder="1">
      <alignment vertical="center"/>
    </xf>
    <xf numFmtId="0" fontId="0" fillId="0" borderId="8" xfId="0" applyFill="1" applyBorder="1">
      <alignment vertical="center"/>
    </xf>
    <xf numFmtId="0" fontId="20" fillId="0" borderId="15" xfId="0" applyFont="1" applyFill="1" applyBorder="1" applyAlignment="1">
      <alignment horizontal="left" vertical="center"/>
    </xf>
    <xf numFmtId="0" fontId="20" fillId="0" borderId="8" xfId="0" applyFont="1" applyFill="1" applyBorder="1" applyAlignment="1">
      <alignment horizontal="left" vertical="center"/>
    </xf>
    <xf numFmtId="0" fontId="0" fillId="15" borderId="16" xfId="0" applyFont="1" applyFill="1" applyBorder="1" applyAlignment="1">
      <alignment horizontal="left" vertical="center"/>
    </xf>
    <xf numFmtId="0" fontId="0" fillId="0" borderId="15" xfId="0" applyBorder="1" applyAlignment="1">
      <alignment horizontal="left" vertical="center"/>
    </xf>
    <xf numFmtId="0" fontId="0" fillId="0" borderId="8" xfId="0" applyBorder="1" applyAlignment="1">
      <alignment horizontal="left" vertical="center"/>
    </xf>
    <xf numFmtId="0" fontId="0" fillId="0" borderId="0" xfId="0" applyFill="1" applyAlignment="1">
      <alignment horizontal="center" vertical="center"/>
    </xf>
    <xf numFmtId="0" fontId="25" fillId="0" borderId="15" xfId="0" applyFont="1" applyFill="1" applyBorder="1" applyAlignment="1">
      <alignment horizontal="center" vertical="center"/>
    </xf>
    <xf numFmtId="0" fontId="25" fillId="0" borderId="8" xfId="0" applyFont="1" applyFill="1" applyBorder="1" applyAlignment="1">
      <alignment horizontal="center" vertical="center"/>
    </xf>
    <xf numFmtId="0" fontId="17" fillId="15" borderId="0" xfId="0" applyFont="1" applyFill="1">
      <alignment vertical="center"/>
    </xf>
    <xf numFmtId="0" fontId="17" fillId="0" borderId="0" xfId="0" applyFont="1">
      <alignment vertical="center"/>
    </xf>
    <xf numFmtId="0" fontId="16" fillId="0" borderId="0" xfId="0" applyFont="1">
      <alignment vertical="center"/>
    </xf>
    <xf numFmtId="0" fontId="22" fillId="0" borderId="6" xfId="0" applyFont="1" applyBorder="1" applyAlignment="1">
      <alignment vertical="center" wrapText="1"/>
    </xf>
    <xf numFmtId="0" fontId="17" fillId="0" borderId="12" xfId="0" applyFont="1" applyBorder="1">
      <alignment vertical="center"/>
    </xf>
    <xf numFmtId="0" fontId="0" fillId="0" borderId="0" xfId="0" applyFont="1" applyFill="1" applyAlignment="1">
      <alignment horizontal="center" vertical="center"/>
    </xf>
    <xf numFmtId="0" fontId="13" fillId="0" borderId="0" xfId="0" applyFont="1" applyFill="1" applyAlignment="1">
      <alignment horizontal="center" vertical="center"/>
    </xf>
    <xf numFmtId="0" fontId="8" fillId="0" borderId="0" xfId="0" applyFont="1" applyFill="1" applyAlignment="1">
      <alignment horizontal="left" vertical="center"/>
    </xf>
    <xf numFmtId="0" fontId="0" fillId="0" borderId="0" xfId="0" applyFill="1" applyAlignment="1">
      <alignment vertical="center"/>
    </xf>
    <xf numFmtId="0" fontId="16" fillId="0" borderId="0" xfId="0" applyFont="1" applyFill="1" applyAlignment="1">
      <alignment horizontal="left" vertical="center"/>
    </xf>
    <xf numFmtId="0" fontId="16" fillId="0" borderId="0" xfId="0" applyFont="1" applyFill="1" applyAlignment="1">
      <alignment horizontal="center" vertical="center"/>
    </xf>
    <xf numFmtId="0" fontId="16" fillId="0" borderId="0" xfId="0" applyFont="1" applyFill="1" applyAlignment="1">
      <alignment vertical="center"/>
    </xf>
    <xf numFmtId="0" fontId="16" fillId="0" borderId="0" xfId="0" applyFont="1" applyFill="1">
      <alignment vertical="center"/>
    </xf>
    <xf numFmtId="0" fontId="16" fillId="0" borderId="0" xfId="0" applyFont="1" applyAlignment="1">
      <alignment vertical="center"/>
    </xf>
    <xf numFmtId="0" fontId="16" fillId="0" borderId="0" xfId="0" applyFont="1" applyAlignment="1">
      <alignment horizontal="center" vertical="center"/>
    </xf>
    <xf numFmtId="0" fontId="34" fillId="15" borderId="16" xfId="0" applyFont="1" applyFill="1" applyBorder="1" applyAlignment="1">
      <alignment horizontal="left" vertical="center"/>
    </xf>
    <xf numFmtId="0" fontId="35" fillId="16" borderId="16" xfId="0" applyFont="1" applyFill="1" applyBorder="1" applyAlignment="1" applyProtection="1">
      <alignment vertical="center" wrapText="1"/>
      <protection locked="0"/>
    </xf>
    <xf numFmtId="0" fontId="35" fillId="16" borderId="14" xfId="0" applyFont="1" applyFill="1" applyBorder="1" applyAlignment="1" applyProtection="1">
      <alignment horizontal="center" vertical="center" wrapText="1"/>
      <protection locked="0"/>
    </xf>
    <xf numFmtId="0" fontId="35" fillId="17" borderId="15" xfId="0" applyFont="1" applyFill="1" applyBorder="1" applyAlignment="1" applyProtection="1">
      <alignment vertical="center" wrapText="1"/>
      <protection locked="0"/>
    </xf>
    <xf numFmtId="0" fontId="35" fillId="17" borderId="0" xfId="0" applyFont="1" applyFill="1" applyBorder="1" applyAlignment="1" applyProtection="1">
      <alignment horizontal="center" vertical="center" wrapText="1"/>
      <protection locked="0"/>
    </xf>
    <xf numFmtId="0" fontId="35" fillId="16" borderId="15" xfId="0" applyFont="1" applyFill="1" applyBorder="1" applyAlignment="1" applyProtection="1">
      <alignment vertical="center" wrapText="1"/>
      <protection locked="0"/>
    </xf>
    <xf numFmtId="0" fontId="35" fillId="16" borderId="0" xfId="0" applyFont="1" applyFill="1" applyBorder="1" applyAlignment="1" applyProtection="1">
      <alignment horizontal="center" vertical="center" wrapText="1"/>
      <protection locked="0"/>
    </xf>
    <xf numFmtId="0" fontId="35" fillId="17" borderId="13" xfId="0" applyFont="1" applyFill="1" applyBorder="1" applyAlignment="1" applyProtection="1">
      <alignment vertical="center" wrapText="1"/>
      <protection locked="0"/>
    </xf>
    <xf numFmtId="0" fontId="35" fillId="17" borderId="9" xfId="0" applyFont="1" applyFill="1" applyBorder="1" applyAlignment="1" applyProtection="1">
      <alignment horizontal="center" vertical="center" wrapText="1"/>
      <protection locked="0"/>
    </xf>
    <xf numFmtId="0" fontId="16" fillId="16" borderId="14" xfId="0" applyFont="1" applyFill="1" applyBorder="1" applyAlignment="1" applyProtection="1">
      <alignment horizontal="center" vertical="center"/>
      <protection locked="0"/>
    </xf>
    <xf numFmtId="0" fontId="16" fillId="16" borderId="11" xfId="0" applyFont="1" applyFill="1" applyBorder="1" applyAlignment="1">
      <alignment horizontal="center" vertical="center"/>
    </xf>
    <xf numFmtId="9" fontId="35" fillId="16" borderId="1" xfId="45" applyFont="1" applyFill="1" applyBorder="1" applyAlignment="1">
      <alignment horizontal="center" vertical="center" wrapText="1"/>
    </xf>
    <xf numFmtId="0" fontId="35" fillId="16" borderId="1" xfId="0" applyFont="1" applyFill="1" applyBorder="1" applyAlignment="1" applyProtection="1">
      <alignment vertical="center" wrapText="1"/>
      <protection locked="0"/>
    </xf>
    <xf numFmtId="0" fontId="16" fillId="17" borderId="0" xfId="0" applyFont="1" applyFill="1" applyBorder="1" applyAlignment="1" applyProtection="1">
      <alignment horizontal="center" vertical="center"/>
      <protection locked="0"/>
    </xf>
    <xf numFmtId="0" fontId="16" fillId="15" borderId="8" xfId="0" applyFont="1" applyFill="1" applyBorder="1" applyAlignment="1">
      <alignment horizontal="center" vertical="center"/>
    </xf>
    <xf numFmtId="9" fontId="35" fillId="17" borderId="2" xfId="45" applyFont="1" applyFill="1" applyBorder="1" applyAlignment="1">
      <alignment horizontal="center" vertical="center" wrapText="1"/>
    </xf>
    <xf numFmtId="0" fontId="35" fillId="17" borderId="2" xfId="0" applyFont="1" applyFill="1" applyBorder="1" applyAlignment="1" applyProtection="1">
      <alignment vertical="center" wrapText="1"/>
      <protection locked="0"/>
    </xf>
    <xf numFmtId="0" fontId="16" fillId="16" borderId="0" xfId="0" applyFont="1" applyFill="1" applyBorder="1" applyAlignment="1" applyProtection="1">
      <alignment horizontal="center" vertical="center"/>
      <protection locked="0"/>
    </xf>
    <xf numFmtId="0" fontId="16" fillId="16" borderId="8" xfId="0" applyFont="1" applyFill="1" applyBorder="1" applyAlignment="1">
      <alignment horizontal="center" vertical="center"/>
    </xf>
    <xf numFmtId="9" fontId="35" fillId="16" borderId="2" xfId="45" applyFont="1" applyFill="1" applyBorder="1" applyAlignment="1">
      <alignment horizontal="center" vertical="center" wrapText="1"/>
    </xf>
    <xf numFmtId="0" fontId="35" fillId="16" borderId="2" xfId="0" applyFont="1" applyFill="1" applyBorder="1" applyAlignment="1" applyProtection="1">
      <alignment vertical="center" wrapText="1"/>
      <protection locked="0"/>
    </xf>
    <xf numFmtId="0" fontId="16" fillId="17" borderId="2" xfId="0" applyFont="1" applyFill="1" applyBorder="1" applyAlignment="1" applyProtection="1">
      <alignment vertical="center"/>
      <protection locked="0"/>
    </xf>
    <xf numFmtId="0" fontId="16" fillId="16" borderId="2" xfId="0" applyFont="1" applyFill="1" applyBorder="1" applyAlignment="1" applyProtection="1">
      <alignment horizontal="center" vertical="center"/>
      <protection locked="0"/>
    </xf>
    <xf numFmtId="0" fontId="16" fillId="17" borderId="9" xfId="0" applyFont="1" applyFill="1" applyBorder="1" applyAlignment="1" applyProtection="1">
      <alignment horizontal="center" vertical="center"/>
      <protection locked="0"/>
    </xf>
    <xf numFmtId="0" fontId="16" fillId="15" borderId="10" xfId="0" applyFont="1" applyFill="1" applyBorder="1" applyAlignment="1">
      <alignment horizontal="center" vertical="center"/>
    </xf>
    <xf numFmtId="9" fontId="35" fillId="17" borderId="3" xfId="45" applyFont="1" applyFill="1" applyBorder="1" applyAlignment="1">
      <alignment horizontal="center" vertical="center" wrapText="1"/>
    </xf>
    <xf numFmtId="0" fontId="16" fillId="17" borderId="3" xfId="0" applyFont="1" applyFill="1" applyBorder="1" applyAlignment="1" applyProtection="1">
      <alignment horizontal="center" vertical="center"/>
      <protection locked="0"/>
    </xf>
    <xf numFmtId="0" fontId="36" fillId="16" borderId="14" xfId="0" applyFont="1" applyFill="1" applyBorder="1" applyAlignment="1" applyProtection="1">
      <alignment horizontal="center" vertical="center"/>
      <protection locked="0"/>
    </xf>
    <xf numFmtId="0" fontId="36" fillId="16" borderId="11" xfId="0" applyFont="1" applyFill="1" applyBorder="1" applyAlignment="1">
      <alignment horizontal="center" vertical="center"/>
    </xf>
    <xf numFmtId="9" fontId="37" fillId="16" borderId="1" xfId="45" applyFont="1" applyFill="1" applyBorder="1" applyAlignment="1">
      <alignment horizontal="center" vertical="center" wrapText="1"/>
    </xf>
    <xf numFmtId="0" fontId="37" fillId="16" borderId="1" xfId="0" applyFont="1" applyFill="1" applyBorder="1" applyAlignment="1" applyProtection="1">
      <alignment vertical="center" wrapText="1"/>
      <protection locked="0"/>
    </xf>
    <xf numFmtId="0" fontId="37" fillId="16" borderId="1" xfId="0" applyFont="1" applyFill="1" applyBorder="1" applyAlignment="1" applyProtection="1">
      <alignment horizontal="center" vertical="center" wrapText="1"/>
      <protection locked="0"/>
    </xf>
    <xf numFmtId="0" fontId="36" fillId="17" borderId="0" xfId="0" applyFont="1" applyFill="1" applyBorder="1" applyAlignment="1" applyProtection="1">
      <alignment horizontal="center" vertical="center"/>
      <protection locked="0"/>
    </xf>
    <xf numFmtId="0" fontId="36" fillId="15" borderId="8" xfId="0" applyFont="1" applyFill="1" applyBorder="1" applyAlignment="1">
      <alignment horizontal="center" vertical="center"/>
    </xf>
    <xf numFmtId="9" fontId="37" fillId="17" borderId="2" xfId="45" applyFont="1" applyFill="1" applyBorder="1" applyAlignment="1">
      <alignment horizontal="center" vertical="center" wrapText="1"/>
    </xf>
    <xf numFmtId="0" fontId="37" fillId="17" borderId="2" xfId="0" applyFont="1" applyFill="1" applyBorder="1" applyAlignment="1" applyProtection="1">
      <alignment vertical="center" wrapText="1"/>
      <protection locked="0"/>
    </xf>
    <xf numFmtId="0" fontId="37" fillId="17" borderId="2" xfId="0" applyFont="1" applyFill="1" applyBorder="1" applyAlignment="1" applyProtection="1">
      <alignment horizontal="center" vertical="center" wrapText="1"/>
      <protection locked="0"/>
    </xf>
    <xf numFmtId="0" fontId="36" fillId="16" borderId="0" xfId="0" applyFont="1" applyFill="1" applyBorder="1" applyAlignment="1" applyProtection="1">
      <alignment horizontal="center" vertical="center"/>
      <protection locked="0"/>
    </xf>
    <xf numFmtId="0" fontId="36" fillId="16" borderId="8" xfId="0" applyFont="1" applyFill="1" applyBorder="1" applyAlignment="1">
      <alignment horizontal="center" vertical="center"/>
    </xf>
    <xf numFmtId="9" fontId="37" fillId="16" borderId="2" xfId="45" applyFont="1" applyFill="1" applyBorder="1" applyAlignment="1">
      <alignment horizontal="center" vertical="center" wrapText="1"/>
    </xf>
    <xf numFmtId="0" fontId="37" fillId="16" borderId="2" xfId="0" applyFont="1" applyFill="1" applyBorder="1" applyAlignment="1" applyProtection="1">
      <alignment vertical="center" wrapText="1"/>
      <protection locked="0"/>
    </xf>
    <xf numFmtId="0" fontId="37" fillId="16" borderId="2" xfId="0" applyFont="1" applyFill="1" applyBorder="1" applyAlignment="1" applyProtection="1">
      <alignment horizontal="center" vertical="center" wrapText="1"/>
      <protection locked="0"/>
    </xf>
    <xf numFmtId="0" fontId="36" fillId="17" borderId="2" xfId="0" applyFont="1" applyFill="1" applyBorder="1" applyAlignment="1" applyProtection="1">
      <alignment vertical="center"/>
      <protection locked="0"/>
    </xf>
    <xf numFmtId="0" fontId="36" fillId="17" borderId="2" xfId="0" applyFont="1" applyFill="1" applyBorder="1" applyAlignment="1" applyProtection="1">
      <alignment horizontal="center" vertical="center"/>
      <protection locked="0"/>
    </xf>
    <xf numFmtId="0" fontId="36" fillId="16" borderId="2" xfId="0" applyFont="1" applyFill="1" applyBorder="1" applyAlignment="1" applyProtection="1">
      <alignment horizontal="center" vertical="center"/>
      <protection locked="0"/>
    </xf>
    <xf numFmtId="0" fontId="36" fillId="17" borderId="9" xfId="0" applyFont="1" applyFill="1" applyBorder="1" applyAlignment="1" applyProtection="1">
      <alignment horizontal="center" vertical="center"/>
      <protection locked="0"/>
    </xf>
    <xf numFmtId="0" fontId="36" fillId="15" borderId="10" xfId="0" applyFont="1" applyFill="1" applyBorder="1" applyAlignment="1">
      <alignment horizontal="center" vertical="center"/>
    </xf>
    <xf numFmtId="9" fontId="37" fillId="17" borderId="3" xfId="45" applyFont="1" applyFill="1" applyBorder="1" applyAlignment="1">
      <alignment horizontal="center" vertical="center" wrapText="1"/>
    </xf>
    <xf numFmtId="0" fontId="36" fillId="17" borderId="3" xfId="0" applyFont="1" applyFill="1" applyBorder="1" applyAlignment="1" applyProtection="1">
      <alignment horizontal="center" vertical="center"/>
      <protection locked="0"/>
    </xf>
    <xf numFmtId="0" fontId="35" fillId="16" borderId="1" xfId="0" applyFont="1" applyFill="1" applyBorder="1" applyAlignment="1" applyProtection="1">
      <alignment horizontal="center" vertical="center" wrapText="1"/>
      <protection locked="0"/>
    </xf>
    <xf numFmtId="0" fontId="35" fillId="17" borderId="2" xfId="0" applyFont="1" applyFill="1" applyBorder="1" applyAlignment="1" applyProtection="1">
      <alignment horizontal="center" vertical="center" wrapText="1"/>
      <protection locked="0"/>
    </xf>
    <xf numFmtId="0" fontId="35" fillId="16" borderId="2" xfId="0" applyFont="1" applyFill="1" applyBorder="1" applyAlignment="1" applyProtection="1">
      <alignment horizontal="center" vertical="center" wrapText="1"/>
      <protection locked="0"/>
    </xf>
    <xf numFmtId="0" fontId="0" fillId="18" borderId="0" xfId="0" applyFill="1" applyAlignment="1">
      <alignment horizontal="center" vertical="center"/>
    </xf>
    <xf numFmtId="9" fontId="26" fillId="18" borderId="17" xfId="0" applyNumberFormat="1" applyFont="1" applyFill="1" applyBorder="1" applyAlignment="1" applyProtection="1">
      <alignment horizontal="center" vertical="center" wrapText="1"/>
    </xf>
    <xf numFmtId="0" fontId="28" fillId="18" borderId="3" xfId="0" applyFont="1" applyFill="1" applyBorder="1" applyAlignment="1">
      <alignment horizontal="center" vertical="center"/>
    </xf>
    <xf numFmtId="0" fontId="28" fillId="18" borderId="2" xfId="0" applyFont="1" applyFill="1" applyBorder="1" applyAlignment="1">
      <alignment horizontal="left" vertical="center"/>
    </xf>
    <xf numFmtId="0" fontId="28" fillId="18" borderId="2" xfId="0" applyFont="1" applyFill="1" applyBorder="1" applyAlignment="1">
      <alignment horizontal="center" vertical="center" wrapText="1"/>
    </xf>
    <xf numFmtId="0" fontId="28" fillId="18" borderId="3" xfId="0" applyFont="1" applyFill="1" applyBorder="1" applyAlignment="1" applyProtection="1">
      <alignment horizontal="center" vertical="center" wrapText="1"/>
    </xf>
    <xf numFmtId="0" fontId="29" fillId="18" borderId="0" xfId="0" applyFont="1" applyFill="1" applyBorder="1" applyAlignment="1" applyProtection="1">
      <alignment horizontal="center" vertical="center" wrapText="1"/>
    </xf>
    <xf numFmtId="0" fontId="28" fillId="18" borderId="0" xfId="0" applyFont="1" applyFill="1" applyBorder="1" applyAlignment="1" applyProtection="1">
      <alignment horizontal="center" vertical="center" wrapText="1"/>
    </xf>
    <xf numFmtId="0" fontId="28" fillId="18" borderId="8" xfId="0" applyFont="1" applyFill="1" applyBorder="1" applyAlignment="1" applyProtection="1">
      <alignment horizontal="center" vertical="center" wrapText="1"/>
    </xf>
    <xf numFmtId="0" fontId="28" fillId="18" borderId="13" xfId="0" applyFont="1" applyFill="1" applyBorder="1" applyAlignment="1" applyProtection="1">
      <alignment horizontal="center" vertical="center" wrapText="1"/>
    </xf>
    <xf numFmtId="0" fontId="32" fillId="0" borderId="0" xfId="39" applyFont="1" applyBorder="1" applyAlignment="1">
      <alignment vertical="center" wrapText="1"/>
    </xf>
    <xf numFmtId="0" fontId="32" fillId="0" borderId="0" xfId="39" applyFont="1" applyBorder="1" applyAlignment="1">
      <alignment vertical="top" wrapText="1"/>
    </xf>
    <xf numFmtId="0" fontId="43" fillId="0" borderId="0" xfId="0" applyFont="1" applyAlignment="1"/>
    <xf numFmtId="0" fontId="44" fillId="0" borderId="0" xfId="0" applyFont="1" applyAlignment="1"/>
    <xf numFmtId="0" fontId="27" fillId="18" borderId="17" xfId="0" applyFont="1" applyFill="1" applyBorder="1" applyAlignment="1" applyProtection="1">
      <alignment horizontal="center" vertical="center" wrapText="1"/>
    </xf>
    <xf numFmtId="0" fontId="44" fillId="19" borderId="0" xfId="0" applyFont="1" applyFill="1" applyAlignment="1">
      <alignment vertical="center" wrapText="1"/>
    </xf>
    <xf numFmtId="0" fontId="44" fillId="19" borderId="0" xfId="0" applyFont="1" applyFill="1" applyAlignment="1">
      <alignment vertical="center"/>
    </xf>
    <xf numFmtId="0" fontId="42" fillId="19" borderId="0" xfId="0" applyFont="1" applyFill="1" applyAlignment="1">
      <alignment horizontal="center" vertical="center" wrapText="1"/>
    </xf>
    <xf numFmtId="0" fontId="42" fillId="19" borderId="0" xfId="0" applyFont="1" applyFill="1" applyAlignment="1">
      <alignment horizontal="center" vertical="center"/>
    </xf>
    <xf numFmtId="0" fontId="31" fillId="15" borderId="0" xfId="0" applyFont="1" applyFill="1" applyAlignment="1">
      <alignment horizontal="center" vertical="center" textRotation="90" wrapText="1"/>
    </xf>
    <xf numFmtId="0" fontId="20" fillId="15" borderId="6" xfId="0" applyFont="1" applyFill="1" applyBorder="1" applyAlignment="1">
      <alignment horizontal="left" vertical="center"/>
    </xf>
    <xf numFmtId="0" fontId="20" fillId="15" borderId="12" xfId="0" applyFont="1" applyFill="1" applyBorder="1" applyAlignment="1">
      <alignment horizontal="left" vertical="center"/>
    </xf>
    <xf numFmtId="0" fontId="32" fillId="0" borderId="4" xfId="39" applyFont="1" applyBorder="1" applyAlignment="1">
      <alignment horizontal="left" vertical="center" wrapText="1"/>
    </xf>
    <xf numFmtId="0" fontId="32" fillId="0" borderId="7" xfId="39" applyFont="1" applyBorder="1" applyAlignment="1">
      <alignment horizontal="left" vertical="center" wrapText="1"/>
    </xf>
    <xf numFmtId="0" fontId="32" fillId="0" borderId="23" xfId="39" applyFont="1" applyBorder="1" applyAlignment="1">
      <alignment horizontal="left" vertical="center" wrapText="1"/>
    </xf>
    <xf numFmtId="0" fontId="32" fillId="0" borderId="18" xfId="39" applyFont="1" applyBorder="1" applyAlignment="1">
      <alignment horizontal="left" vertical="center" wrapText="1"/>
    </xf>
    <xf numFmtId="0" fontId="32" fillId="0" borderId="4" xfId="39" applyFont="1" applyBorder="1" applyAlignment="1">
      <alignment horizontal="left" vertical="top" wrapText="1"/>
    </xf>
    <xf numFmtId="0" fontId="32" fillId="0" borderId="7" xfId="39" applyFont="1" applyBorder="1" applyAlignment="1">
      <alignment horizontal="left" vertical="top" wrapText="1"/>
    </xf>
    <xf numFmtId="0" fontId="32" fillId="0" borderId="23" xfId="39" applyFont="1" applyBorder="1" applyAlignment="1">
      <alignment horizontal="left" vertical="top" wrapText="1"/>
    </xf>
    <xf numFmtId="0" fontId="32" fillId="0" borderId="18" xfId="39" applyFont="1" applyBorder="1" applyAlignment="1">
      <alignment horizontal="left" vertical="top" wrapText="1"/>
    </xf>
    <xf numFmtId="0" fontId="25" fillId="15" borderId="6" xfId="0" applyFont="1" applyFill="1" applyBorder="1" applyAlignment="1">
      <alignment horizontal="center" vertical="center"/>
    </xf>
    <xf numFmtId="0" fontId="25" fillId="15" borderId="17" xfId="0" applyFont="1" applyFill="1" applyBorder="1" applyAlignment="1">
      <alignment horizontal="center" vertical="center"/>
    </xf>
    <xf numFmtId="0" fontId="25" fillId="15" borderId="12" xfId="0" applyFont="1" applyFill="1" applyBorder="1" applyAlignment="1">
      <alignment horizontal="center" vertical="center"/>
    </xf>
    <xf numFmtId="0" fontId="0" fillId="0" borderId="6" xfId="0" applyBorder="1" applyAlignment="1">
      <alignment horizontal="center" vertical="center"/>
    </xf>
    <xf numFmtId="0" fontId="0" fillId="0" borderId="17" xfId="0" applyBorder="1" applyAlignment="1">
      <alignment horizontal="center" vertical="center"/>
    </xf>
    <xf numFmtId="0" fontId="0" fillId="0" borderId="12" xfId="0" applyBorder="1" applyAlignment="1">
      <alignment horizontal="center" vertical="center"/>
    </xf>
    <xf numFmtId="0" fontId="16" fillId="17" borderId="2" xfId="0" applyFont="1" applyFill="1" applyBorder="1" applyAlignment="1" applyProtection="1">
      <alignment horizontal="left" vertical="center" wrapText="1"/>
      <protection locked="0"/>
    </xf>
    <xf numFmtId="0" fontId="16" fillId="17" borderId="3" xfId="0" applyFont="1" applyFill="1" applyBorder="1" applyAlignment="1" applyProtection="1">
      <alignment horizontal="left" vertical="center" wrapText="1"/>
      <protection locked="0"/>
    </xf>
    <xf numFmtId="0" fontId="33" fillId="17" borderId="2" xfId="0" applyFont="1" applyFill="1" applyBorder="1" applyAlignment="1" applyProtection="1">
      <alignment horizontal="left" vertical="center" wrapText="1"/>
      <protection locked="0"/>
    </xf>
    <xf numFmtId="0" fontId="15" fillId="17" borderId="2" xfId="0" applyFont="1" applyFill="1" applyBorder="1" applyAlignment="1" applyProtection="1">
      <alignment horizontal="left" vertical="center" wrapText="1"/>
      <protection locked="0"/>
    </xf>
    <xf numFmtId="0" fontId="15" fillId="17" borderId="3" xfId="0" applyFont="1" applyFill="1" applyBorder="1" applyAlignment="1" applyProtection="1">
      <alignment horizontal="left" vertical="center" wrapText="1"/>
      <protection locked="0"/>
    </xf>
    <xf numFmtId="0" fontId="33" fillId="0" borderId="2" xfId="0" applyFont="1" applyFill="1" applyBorder="1" applyAlignment="1" applyProtection="1">
      <alignment horizontal="left" vertical="center" wrapText="1"/>
      <protection locked="0"/>
    </xf>
    <xf numFmtId="0" fontId="42" fillId="18" borderId="21" xfId="0" applyFont="1" applyFill="1" applyBorder="1" applyAlignment="1">
      <alignment horizontal="left" vertical="center" wrapText="1"/>
    </xf>
    <xf numFmtId="0" fontId="41" fillId="18" borderId="21" xfId="0" applyFont="1" applyFill="1" applyBorder="1" applyAlignment="1">
      <alignment horizontal="left" vertical="center"/>
    </xf>
    <xf numFmtId="0" fontId="41" fillId="18" borderId="20" xfId="0" applyFont="1" applyFill="1" applyBorder="1" applyAlignment="1">
      <alignment horizontal="left" vertical="center"/>
    </xf>
    <xf numFmtId="0" fontId="40" fillId="18" borderId="0" xfId="0" applyFont="1" applyFill="1" applyAlignment="1">
      <alignment horizontal="center" vertical="center" wrapText="1"/>
    </xf>
    <xf numFmtId="0" fontId="39" fillId="18" borderId="19" xfId="0" applyFont="1" applyFill="1" applyBorder="1" applyAlignment="1">
      <alignment horizontal="left" vertical="center" wrapText="1"/>
    </xf>
    <xf numFmtId="0" fontId="39" fillId="18" borderId="19" xfId="0" applyFont="1" applyFill="1" applyBorder="1" applyAlignment="1">
      <alignment horizontal="left" vertical="center"/>
    </xf>
    <xf numFmtId="0" fontId="39" fillId="18" borderId="22" xfId="0" applyFont="1" applyFill="1" applyBorder="1" applyAlignment="1">
      <alignment horizontal="left" vertical="center"/>
    </xf>
    <xf numFmtId="0" fontId="14" fillId="17" borderId="2" xfId="0" applyFont="1" applyFill="1" applyBorder="1" applyAlignment="1" applyProtection="1">
      <alignment horizontal="left" vertical="center" wrapText="1"/>
      <protection locked="0"/>
    </xf>
    <xf numFmtId="0" fontId="14" fillId="17" borderId="3" xfId="0" applyFont="1" applyFill="1" applyBorder="1" applyAlignment="1" applyProtection="1">
      <alignment horizontal="left" vertical="center" wrapText="1"/>
      <protection locked="0"/>
    </xf>
    <xf numFmtId="0" fontId="26" fillId="18" borderId="6" xfId="0" applyFont="1" applyFill="1" applyBorder="1" applyAlignment="1" applyProtection="1">
      <alignment horizontal="left" vertical="center"/>
    </xf>
    <xf numFmtId="0" fontId="26" fillId="18" borderId="17" xfId="0" applyFont="1" applyFill="1" applyBorder="1" applyAlignment="1" applyProtection="1">
      <alignment horizontal="left" vertical="center"/>
    </xf>
    <xf numFmtId="0" fontId="27" fillId="18" borderId="17" xfId="0" applyFont="1" applyFill="1" applyBorder="1" applyAlignment="1" applyProtection="1">
      <alignment horizontal="center" vertical="center" wrapText="1"/>
    </xf>
    <xf numFmtId="0" fontId="27" fillId="18" borderId="12" xfId="0" applyFont="1" applyFill="1" applyBorder="1" applyAlignment="1" applyProtection="1">
      <alignment horizontal="center" vertical="center" wrapText="1"/>
    </xf>
    <xf numFmtId="0" fontId="19" fillId="17" borderId="2" xfId="0" applyFont="1" applyFill="1" applyBorder="1" applyAlignment="1" applyProtection="1">
      <alignment horizontal="left" vertical="center" wrapText="1"/>
      <protection locked="0"/>
    </xf>
    <xf numFmtId="9" fontId="0" fillId="0" borderId="7" xfId="45" applyFont="1" applyBorder="1" applyAlignment="1">
      <alignment horizontal="left" vertical="center"/>
    </xf>
    <xf numFmtId="9" fontId="0" fillId="0" borderId="18" xfId="45" applyFont="1" applyBorder="1" applyAlignment="1">
      <alignment horizontal="left" vertical="center"/>
    </xf>
    <xf numFmtId="0" fontId="38" fillId="18" borderId="0" xfId="0" applyFont="1" applyFill="1" applyAlignment="1">
      <alignment horizontal="center" vertical="center" wrapText="1"/>
    </xf>
    <xf numFmtId="0" fontId="28" fillId="18" borderId="5" xfId="0" applyFont="1" applyFill="1" applyBorder="1" applyAlignment="1" applyProtection="1">
      <alignment horizontal="center" vertical="center" wrapText="1"/>
    </xf>
    <xf numFmtId="0" fontId="25" fillId="18" borderId="16" xfId="0" applyFont="1" applyFill="1" applyBorder="1" applyAlignment="1">
      <alignment horizontal="center" vertical="center"/>
    </xf>
    <xf numFmtId="0" fontId="25" fillId="18" borderId="11" xfId="0" applyFont="1" applyFill="1" applyBorder="1" applyAlignment="1">
      <alignment horizontal="center" vertical="center"/>
    </xf>
    <xf numFmtId="9" fontId="25" fillId="18" borderId="13" xfId="0" applyNumberFormat="1" applyFont="1" applyFill="1" applyBorder="1" applyAlignment="1">
      <alignment horizontal="center" vertical="center"/>
    </xf>
    <xf numFmtId="0" fontId="25" fillId="18" borderId="10" xfId="0" applyFont="1" applyFill="1" applyBorder="1" applyAlignment="1">
      <alignment horizontal="center" vertical="center"/>
    </xf>
    <xf numFmtId="0" fontId="42" fillId="20" borderId="21" xfId="0" applyFont="1" applyFill="1" applyBorder="1" applyAlignment="1">
      <alignment horizontal="left" vertical="center" wrapText="1"/>
    </xf>
    <xf numFmtId="0" fontId="41" fillId="20" borderId="21" xfId="0" applyFont="1" applyFill="1" applyBorder="1" applyAlignment="1">
      <alignment horizontal="left" vertical="center"/>
    </xf>
    <xf numFmtId="0" fontId="41" fillId="20" borderId="20" xfId="0" applyFont="1" applyFill="1" applyBorder="1" applyAlignment="1">
      <alignment horizontal="left" vertical="center"/>
    </xf>
    <xf numFmtId="0" fontId="0" fillId="20" borderId="0" xfId="0" applyFill="1" applyAlignment="1">
      <alignment horizontal="center" vertical="center"/>
    </xf>
    <xf numFmtId="0" fontId="40" fillId="20" borderId="0" xfId="0" applyFont="1" applyFill="1" applyAlignment="1">
      <alignment horizontal="center" vertical="center" wrapText="1"/>
    </xf>
    <xf numFmtId="0" fontId="39" fillId="20" borderId="19" xfId="0" applyFont="1" applyFill="1" applyBorder="1" applyAlignment="1">
      <alignment horizontal="left" vertical="center" wrapText="1"/>
    </xf>
    <xf numFmtId="0" fontId="39" fillId="20" borderId="19" xfId="0" applyFont="1" applyFill="1" applyBorder="1" applyAlignment="1">
      <alignment horizontal="left" vertical="center"/>
    </xf>
    <xf numFmtId="0" fontId="39" fillId="20" borderId="22" xfId="0" applyFont="1" applyFill="1" applyBorder="1" applyAlignment="1">
      <alignment horizontal="left" vertical="center"/>
    </xf>
    <xf numFmtId="0" fontId="26" fillId="20" borderId="6" xfId="0" applyFont="1" applyFill="1" applyBorder="1" applyAlignment="1" applyProtection="1">
      <alignment horizontal="left" vertical="center"/>
    </xf>
    <xf numFmtId="0" fontId="30" fillId="20" borderId="17" xfId="0" applyFont="1" applyFill="1" applyBorder="1" applyAlignment="1">
      <alignment horizontal="center" vertical="center" wrapText="1"/>
    </xf>
    <xf numFmtId="0" fontId="27" fillId="20" borderId="17" xfId="0" applyFont="1" applyFill="1" applyBorder="1" applyAlignment="1">
      <alignment horizontal="center" vertical="center" wrapText="1"/>
    </xf>
    <xf numFmtId="0" fontId="26" fillId="20" borderId="17" xfId="0" applyFont="1" applyFill="1" applyBorder="1" applyAlignment="1" applyProtection="1">
      <alignment horizontal="center" vertical="center" wrapText="1"/>
    </xf>
    <xf numFmtId="0" fontId="26" fillId="20" borderId="17" xfId="0" applyFont="1" applyFill="1" applyBorder="1" applyAlignment="1" applyProtection="1">
      <alignment vertical="center" wrapText="1"/>
    </xf>
    <xf numFmtId="9" fontId="26" fillId="20" borderId="17" xfId="0" applyNumberFormat="1" applyFont="1" applyFill="1" applyBorder="1" applyAlignment="1" applyProtection="1">
      <alignment horizontal="center" vertical="center" wrapText="1"/>
    </xf>
    <xf numFmtId="0" fontId="27" fillId="20" borderId="17" xfId="0" applyFont="1" applyFill="1" applyBorder="1" applyAlignment="1" applyProtection="1">
      <alignment horizontal="center" vertical="center" wrapText="1"/>
    </xf>
    <xf numFmtId="0" fontId="27" fillId="20" borderId="17" xfId="0" applyFont="1" applyFill="1" applyBorder="1" applyAlignment="1" applyProtection="1">
      <alignment horizontal="center" vertical="center" wrapText="1"/>
    </xf>
    <xf numFmtId="0" fontId="27" fillId="20" borderId="12" xfId="0" applyFont="1" applyFill="1" applyBorder="1" applyAlignment="1" applyProtection="1">
      <alignment horizontal="center" vertical="center" wrapText="1"/>
    </xf>
    <xf numFmtId="0" fontId="28" fillId="20" borderId="3" xfId="0" applyFont="1" applyFill="1" applyBorder="1" applyAlignment="1">
      <alignment horizontal="center" vertical="center"/>
    </xf>
    <xf numFmtId="0" fontId="28" fillId="20" borderId="2" xfId="0" applyFont="1" applyFill="1" applyBorder="1" applyAlignment="1">
      <alignment horizontal="left" vertical="center"/>
    </xf>
    <xf numFmtId="0" fontId="28" fillId="20" borderId="2" xfId="0" applyFont="1" applyFill="1" applyBorder="1" applyAlignment="1">
      <alignment horizontal="center" vertical="center" wrapText="1"/>
    </xf>
    <xf numFmtId="0" fontId="28" fillId="20" borderId="5" xfId="0" applyFont="1" applyFill="1" applyBorder="1" applyAlignment="1" applyProtection="1">
      <alignment horizontal="center" vertical="center" wrapText="1"/>
    </xf>
    <xf numFmtId="0" fontId="29" fillId="20" borderId="0" xfId="0" applyFont="1" applyFill="1" applyBorder="1" applyAlignment="1" applyProtection="1">
      <alignment horizontal="center" vertical="center" wrapText="1"/>
    </xf>
    <xf numFmtId="0" fontId="28" fillId="20" borderId="0" xfId="0" applyFont="1" applyFill="1" applyBorder="1" applyAlignment="1" applyProtection="1">
      <alignment horizontal="center" vertical="center" wrapText="1"/>
    </xf>
    <xf numFmtId="0" fontId="28" fillId="20" borderId="8" xfId="0" applyFont="1" applyFill="1" applyBorder="1" applyAlignment="1" applyProtection="1">
      <alignment horizontal="center" vertical="center" wrapText="1"/>
    </xf>
    <xf numFmtId="0" fontId="28" fillId="20" borderId="13" xfId="0" applyFont="1" applyFill="1" applyBorder="1" applyAlignment="1" applyProtection="1">
      <alignment horizontal="center" vertical="center" wrapText="1"/>
    </xf>
    <xf numFmtId="0" fontId="28" fillId="20" borderId="3" xfId="0" applyFont="1" applyFill="1" applyBorder="1" applyAlignment="1" applyProtection="1">
      <alignment horizontal="center" vertical="center" wrapText="1"/>
    </xf>
    <xf numFmtId="0" fontId="25" fillId="20" borderId="16" xfId="0" applyFont="1" applyFill="1" applyBorder="1" applyAlignment="1">
      <alignment horizontal="center" vertical="center"/>
    </xf>
    <xf numFmtId="0" fontId="25" fillId="20" borderId="11" xfId="0" applyFont="1" applyFill="1" applyBorder="1" applyAlignment="1">
      <alignment horizontal="center" vertical="center"/>
    </xf>
    <xf numFmtId="9" fontId="25" fillId="20" borderId="13" xfId="0" applyNumberFormat="1" applyFont="1" applyFill="1" applyBorder="1" applyAlignment="1">
      <alignment horizontal="center" vertical="center"/>
    </xf>
    <xf numFmtId="0" fontId="25" fillId="20" borderId="10" xfId="0" applyFont="1" applyFill="1" applyBorder="1" applyAlignment="1">
      <alignment horizontal="center" vertical="center"/>
    </xf>
    <xf numFmtId="0" fontId="42" fillId="21" borderId="21" xfId="0" applyFont="1" applyFill="1" applyBorder="1" applyAlignment="1">
      <alignment horizontal="left" vertical="center" wrapText="1"/>
    </xf>
    <xf numFmtId="0" fontId="41" fillId="21" borderId="21" xfId="0" applyFont="1" applyFill="1" applyBorder="1" applyAlignment="1">
      <alignment horizontal="left" vertical="center"/>
    </xf>
    <xf numFmtId="0" fontId="41" fillId="21" borderId="20" xfId="0" applyFont="1" applyFill="1" applyBorder="1" applyAlignment="1">
      <alignment horizontal="left" vertical="center"/>
    </xf>
    <xf numFmtId="0" fontId="0" fillId="21" borderId="0" xfId="0" applyFill="1" applyAlignment="1">
      <alignment horizontal="center" vertical="center"/>
    </xf>
    <xf numFmtId="0" fontId="40" fillId="21" borderId="0" xfId="0" applyFont="1" applyFill="1" applyAlignment="1">
      <alignment horizontal="center" vertical="center" wrapText="1"/>
    </xf>
    <xf numFmtId="0" fontId="39" fillId="21" borderId="19" xfId="0" applyFont="1" applyFill="1" applyBorder="1" applyAlignment="1">
      <alignment horizontal="left" vertical="center" wrapText="1"/>
    </xf>
    <xf numFmtId="0" fontId="39" fillId="21" borderId="19" xfId="0" applyFont="1" applyFill="1" applyBorder="1" applyAlignment="1">
      <alignment horizontal="left" vertical="center"/>
    </xf>
    <xf numFmtId="0" fontId="39" fillId="21" borderId="22" xfId="0" applyFont="1" applyFill="1" applyBorder="1" applyAlignment="1">
      <alignment horizontal="left" vertical="center"/>
    </xf>
    <xf numFmtId="0" fontId="26" fillId="21" borderId="6" xfId="0" applyFont="1" applyFill="1" applyBorder="1" applyAlignment="1" applyProtection="1">
      <alignment horizontal="left" vertical="center"/>
    </xf>
    <xf numFmtId="0" fontId="26" fillId="21" borderId="17" xfId="0" applyFont="1" applyFill="1" applyBorder="1" applyAlignment="1" applyProtection="1">
      <alignment horizontal="left" vertical="center"/>
    </xf>
    <xf numFmtId="9" fontId="26" fillId="21" borderId="17" xfId="0" applyNumberFormat="1" applyFont="1" applyFill="1" applyBorder="1" applyAlignment="1" applyProtection="1">
      <alignment horizontal="center" vertical="center" wrapText="1"/>
    </xf>
    <xf numFmtId="0" fontId="27" fillId="21" borderId="17" xfId="0" applyFont="1" applyFill="1" applyBorder="1" applyAlignment="1" applyProtection="1">
      <alignment horizontal="center" vertical="center" wrapText="1"/>
    </xf>
    <xf numFmtId="0" fontId="27" fillId="21" borderId="17" xfId="0" applyFont="1" applyFill="1" applyBorder="1" applyAlignment="1" applyProtection="1">
      <alignment horizontal="center" vertical="center" wrapText="1"/>
    </xf>
    <xf numFmtId="0" fontId="27" fillId="21" borderId="12" xfId="0" applyFont="1" applyFill="1" applyBorder="1" applyAlignment="1" applyProtection="1">
      <alignment horizontal="center" vertical="center" wrapText="1"/>
    </xf>
    <xf numFmtId="0" fontId="28" fillId="21" borderId="3" xfId="0" applyFont="1" applyFill="1" applyBorder="1" applyAlignment="1">
      <alignment horizontal="center" vertical="center"/>
    </xf>
    <xf numFmtId="0" fontId="28" fillId="21" borderId="2" xfId="0" applyFont="1" applyFill="1" applyBorder="1" applyAlignment="1">
      <alignment horizontal="left" vertical="center"/>
    </xf>
    <xf numFmtId="0" fontId="28" fillId="21" borderId="2" xfId="0" applyFont="1" applyFill="1" applyBorder="1" applyAlignment="1">
      <alignment horizontal="center" vertical="center" wrapText="1"/>
    </xf>
    <xf numFmtId="0" fontId="28" fillId="21" borderId="3" xfId="0" applyFont="1" applyFill="1" applyBorder="1" applyAlignment="1" applyProtection="1">
      <alignment horizontal="center" vertical="center" wrapText="1"/>
    </xf>
    <xf numFmtId="0" fontId="29" fillId="21" borderId="0" xfId="0" applyFont="1" applyFill="1" applyBorder="1" applyAlignment="1" applyProtection="1">
      <alignment horizontal="center" vertical="center" wrapText="1"/>
    </xf>
    <xf numFmtId="0" fontId="28" fillId="21" borderId="0" xfId="0" applyFont="1" applyFill="1" applyBorder="1" applyAlignment="1" applyProtection="1">
      <alignment horizontal="center" vertical="center" wrapText="1"/>
    </xf>
    <xf numFmtId="0" fontId="28" fillId="21" borderId="8" xfId="0" applyFont="1" applyFill="1" applyBorder="1" applyAlignment="1" applyProtection="1">
      <alignment horizontal="center" vertical="center" wrapText="1"/>
    </xf>
    <xf numFmtId="0" fontId="28" fillId="21" borderId="13" xfId="0" applyFont="1" applyFill="1" applyBorder="1" applyAlignment="1" applyProtection="1">
      <alignment horizontal="center" vertical="center" wrapText="1"/>
    </xf>
    <xf numFmtId="0" fontId="25" fillId="21" borderId="16" xfId="0" applyFont="1" applyFill="1" applyBorder="1" applyAlignment="1">
      <alignment horizontal="center" vertical="center"/>
    </xf>
    <xf numFmtId="0" fontId="25" fillId="21" borderId="11" xfId="0" applyFont="1" applyFill="1" applyBorder="1" applyAlignment="1">
      <alignment horizontal="center" vertical="center"/>
    </xf>
    <xf numFmtId="9" fontId="25" fillId="21" borderId="13" xfId="0" applyNumberFormat="1" applyFont="1" applyFill="1" applyBorder="1" applyAlignment="1">
      <alignment horizontal="center" vertical="center"/>
    </xf>
    <xf numFmtId="0" fontId="25" fillId="21" borderId="10" xfId="0" applyFont="1" applyFill="1" applyBorder="1" applyAlignment="1">
      <alignment horizontal="center" vertical="center"/>
    </xf>
  </cellXfs>
  <cellStyles count="52">
    <cellStyle name="Accent1 - 20 %" xfId="1" xr:uid="{00000000-0005-0000-0000-000000000000}"/>
    <cellStyle name="Accent1 - 20 % 2" xfId="2" xr:uid="{00000000-0005-0000-0000-000001000000}"/>
    <cellStyle name="Accent1 - 40 %" xfId="3" xr:uid="{00000000-0005-0000-0000-000002000000}"/>
    <cellStyle name="Accent1 - 40 % 2" xfId="4" xr:uid="{00000000-0005-0000-0000-000003000000}"/>
    <cellStyle name="Accent1 - 60 %" xfId="5" xr:uid="{00000000-0005-0000-0000-000004000000}"/>
    <cellStyle name="Accent2 - 20 %" xfId="6" xr:uid="{00000000-0005-0000-0000-000005000000}"/>
    <cellStyle name="Accent2 - 20 % 2" xfId="7" xr:uid="{00000000-0005-0000-0000-000006000000}"/>
    <cellStyle name="Accent2 - 40 %" xfId="8" xr:uid="{00000000-0005-0000-0000-000007000000}"/>
    <cellStyle name="Accent2 - 40 % 2" xfId="9" xr:uid="{00000000-0005-0000-0000-000008000000}"/>
    <cellStyle name="Accent2 - 60 %" xfId="10" xr:uid="{00000000-0005-0000-0000-000009000000}"/>
    <cellStyle name="Accent3 - 20 %" xfId="11" xr:uid="{00000000-0005-0000-0000-00000A000000}"/>
    <cellStyle name="Accent3 - 20 % 2" xfId="12" xr:uid="{00000000-0005-0000-0000-00000B000000}"/>
    <cellStyle name="Accent3 - 40 %" xfId="13" xr:uid="{00000000-0005-0000-0000-00000C000000}"/>
    <cellStyle name="Accent3 - 40 % 2" xfId="14" xr:uid="{00000000-0005-0000-0000-00000D000000}"/>
    <cellStyle name="Accent3 - 60 %" xfId="15" xr:uid="{00000000-0005-0000-0000-00000E000000}"/>
    <cellStyle name="Accent4 - 20 %" xfId="16" xr:uid="{00000000-0005-0000-0000-00000F000000}"/>
    <cellStyle name="Accent4 - 20 % 2" xfId="17" xr:uid="{00000000-0005-0000-0000-000010000000}"/>
    <cellStyle name="Accent4 - 40 %" xfId="18" xr:uid="{00000000-0005-0000-0000-000011000000}"/>
    <cellStyle name="Accent4 - 40 % 2" xfId="19" xr:uid="{00000000-0005-0000-0000-000012000000}"/>
    <cellStyle name="Accent4 - 60 %" xfId="20" xr:uid="{00000000-0005-0000-0000-000013000000}"/>
    <cellStyle name="Accent5 - 20 %" xfId="21" xr:uid="{00000000-0005-0000-0000-000014000000}"/>
    <cellStyle name="Accent5 - 20 % 2" xfId="22" xr:uid="{00000000-0005-0000-0000-000015000000}"/>
    <cellStyle name="Accent5 - 40 %" xfId="23" xr:uid="{00000000-0005-0000-0000-000016000000}"/>
    <cellStyle name="Accent5 - 40 % 2" xfId="24" xr:uid="{00000000-0005-0000-0000-000017000000}"/>
    <cellStyle name="Accent5 - 60 %" xfId="25" xr:uid="{00000000-0005-0000-0000-000018000000}"/>
    <cellStyle name="Accent6 - 20 %" xfId="26" xr:uid="{00000000-0005-0000-0000-000019000000}"/>
    <cellStyle name="Accent6 - 20 % 2" xfId="27" xr:uid="{00000000-0005-0000-0000-00001A000000}"/>
    <cellStyle name="Accent6 - 40 %" xfId="28" xr:uid="{00000000-0005-0000-0000-00001B000000}"/>
    <cellStyle name="Accent6 - 40 % 2" xfId="29" xr:uid="{00000000-0005-0000-0000-00001C000000}"/>
    <cellStyle name="Accent6 - 60 %" xfId="30" xr:uid="{00000000-0005-0000-0000-00001D000000}"/>
    <cellStyle name="Emphase 1" xfId="31" xr:uid="{00000000-0005-0000-0000-00001E000000}"/>
    <cellStyle name="Emphase 2" xfId="32" xr:uid="{00000000-0005-0000-0000-00001F000000}"/>
    <cellStyle name="Emphase 3" xfId="33" xr:uid="{00000000-0005-0000-0000-000020000000}"/>
    <cellStyle name="Milliers" xfId="34" builtinId="3"/>
    <cellStyle name="Milliers 2" xfId="35" xr:uid="{00000000-0005-0000-0000-000022000000}"/>
    <cellStyle name="Milliers 2 2" xfId="36" xr:uid="{00000000-0005-0000-0000-000023000000}"/>
    <cellStyle name="Milliers 3" xfId="37" xr:uid="{00000000-0005-0000-0000-000024000000}"/>
    <cellStyle name="Milliers 4" xfId="38" xr:uid="{00000000-0005-0000-0000-000025000000}"/>
    <cellStyle name="Normal" xfId="0" builtinId="0"/>
    <cellStyle name="Normal 2" xfId="39" xr:uid="{00000000-0005-0000-0000-000027000000}"/>
    <cellStyle name="Normal 2 2" xfId="40" xr:uid="{00000000-0005-0000-0000-000028000000}"/>
    <cellStyle name="Normal 3" xfId="41" xr:uid="{00000000-0005-0000-0000-000029000000}"/>
    <cellStyle name="Normal 3 2" xfId="42" xr:uid="{00000000-0005-0000-0000-00002A000000}"/>
    <cellStyle name="Normal 4" xfId="43" xr:uid="{00000000-0005-0000-0000-00002B000000}"/>
    <cellStyle name="Normal 5" xfId="44" xr:uid="{00000000-0005-0000-0000-00002C000000}"/>
    <cellStyle name="Pourcentage" xfId="45" builtinId="5"/>
    <cellStyle name="Pourcentage 2" xfId="46" xr:uid="{00000000-0005-0000-0000-00002E000000}"/>
    <cellStyle name="Pourcentage 2 2" xfId="47" xr:uid="{00000000-0005-0000-0000-00002F000000}"/>
    <cellStyle name="Pourcentage 3" xfId="48" xr:uid="{00000000-0005-0000-0000-000030000000}"/>
    <cellStyle name="Pourcentage 3 2" xfId="49" xr:uid="{00000000-0005-0000-0000-000031000000}"/>
    <cellStyle name="Pourcentage 4" xfId="50" xr:uid="{00000000-0005-0000-0000-000032000000}"/>
    <cellStyle name="Titre de la feuille" xfId="51" xr:uid="{00000000-0005-0000-0000-000033000000}"/>
  </cellStyles>
  <dxfs count="0"/>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AA159"/>
      <color rgb="FFC95E20"/>
      <color rgb="FF256475"/>
      <color rgb="FFAF200D"/>
      <color rgb="FF709D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4"/>
  <sheetViews>
    <sheetView tabSelected="1" zoomScale="78" zoomScaleNormal="78" workbookViewId="0">
      <selection activeCell="T17" sqref="T17"/>
    </sheetView>
  </sheetViews>
  <sheetFormatPr baseColWidth="10" defaultRowHeight="12.75" x14ac:dyDescent="0.2"/>
  <cols>
    <col min="1" max="1" width="7.7109375" customWidth="1"/>
    <col min="2" max="2" width="3.28515625" customWidth="1"/>
    <col min="3" max="3" width="20.7109375" customWidth="1"/>
    <col min="4" max="4" width="10.28515625" customWidth="1"/>
    <col min="5" max="5" width="3.28515625" customWidth="1"/>
    <col min="6" max="6" width="20.7109375" customWidth="1"/>
    <col min="7" max="7" width="10.28515625" customWidth="1"/>
    <col min="8" max="8" width="3.28515625" customWidth="1"/>
    <col min="9" max="9" width="20.7109375" customWidth="1"/>
    <col min="10" max="10" width="10.28515625" customWidth="1"/>
    <col min="11" max="11" width="3.28515625" customWidth="1"/>
    <col min="12" max="12" width="7.7109375" customWidth="1"/>
  </cols>
  <sheetData>
    <row r="1" spans="1:12" ht="39" customHeight="1" x14ac:dyDescent="0.2">
      <c r="A1" s="162" t="s">
        <v>215</v>
      </c>
      <c r="B1" s="163"/>
      <c r="C1" s="163"/>
      <c r="D1" s="163"/>
      <c r="E1" s="159"/>
      <c r="F1" s="164" t="s">
        <v>214</v>
      </c>
      <c r="G1" s="165"/>
      <c r="H1" s="165"/>
      <c r="I1" s="165"/>
      <c r="J1" s="165"/>
      <c r="K1" s="165"/>
      <c r="L1" s="165"/>
    </row>
    <row r="2" spans="1:12" ht="9" customHeight="1" x14ac:dyDescent="0.25">
      <c r="A2" s="160"/>
      <c r="B2" s="160"/>
      <c r="C2" s="160"/>
      <c r="D2" s="160"/>
      <c r="E2" s="159"/>
      <c r="F2" s="165"/>
      <c r="G2" s="165"/>
      <c r="H2" s="165"/>
      <c r="I2" s="165"/>
      <c r="J2" s="165"/>
      <c r="K2" s="165"/>
      <c r="L2" s="165"/>
    </row>
    <row r="3" spans="1:12" ht="40.5" customHeight="1" x14ac:dyDescent="0.2">
      <c r="A3" s="162" t="s">
        <v>189</v>
      </c>
      <c r="B3" s="163"/>
      <c r="C3" s="163"/>
      <c r="D3" s="163"/>
      <c r="E3" s="159"/>
      <c r="F3" s="165"/>
      <c r="G3" s="165"/>
      <c r="H3" s="165"/>
      <c r="I3" s="165"/>
      <c r="J3" s="165"/>
      <c r="K3" s="165"/>
      <c r="L3" s="165"/>
    </row>
    <row r="4" spans="1:12" ht="9" customHeight="1" thickBot="1" x14ac:dyDescent="0.25"/>
    <row r="5" spans="1:12" ht="24.75" customHeight="1" x14ac:dyDescent="0.2">
      <c r="A5" s="166" t="s">
        <v>216</v>
      </c>
      <c r="B5" s="66"/>
      <c r="C5" s="207" t="s">
        <v>111</v>
      </c>
      <c r="D5" s="208"/>
      <c r="E5" s="2"/>
      <c r="F5" s="237" t="s">
        <v>93</v>
      </c>
      <c r="G5" s="238"/>
      <c r="H5" s="2"/>
      <c r="I5" s="263" t="s">
        <v>112</v>
      </c>
      <c r="J5" s="264"/>
      <c r="L5" s="166" t="s">
        <v>213</v>
      </c>
    </row>
    <row r="6" spans="1:12" ht="24.75" customHeight="1" thickBot="1" x14ac:dyDescent="0.25">
      <c r="A6" s="166"/>
      <c r="B6" s="66"/>
      <c r="C6" s="209">
        <f>'1 Planification'!K4</f>
        <v>1</v>
      </c>
      <c r="D6" s="210"/>
      <c r="E6" s="2"/>
      <c r="F6" s="239">
        <f>'2 Conception'!K4</f>
        <v>0.50555555555555565</v>
      </c>
      <c r="G6" s="240"/>
      <c r="H6" s="2"/>
      <c r="I6" s="265">
        <f>'3 Réalisation'!K4</f>
        <v>0</v>
      </c>
      <c r="J6" s="266"/>
      <c r="L6" s="166"/>
    </row>
    <row r="7" spans="1:12" ht="12" customHeight="1" thickBot="1" x14ac:dyDescent="0.25">
      <c r="A7" s="166"/>
      <c r="B7" s="66"/>
      <c r="C7" s="78"/>
      <c r="D7" s="79"/>
      <c r="E7" s="77"/>
      <c r="F7" s="78"/>
      <c r="G7" s="79"/>
      <c r="H7" s="77"/>
      <c r="I7" s="78"/>
      <c r="J7" s="79"/>
      <c r="L7" s="166"/>
    </row>
    <row r="8" spans="1:12" ht="13.5" thickBot="1" x14ac:dyDescent="0.25">
      <c r="A8" s="166"/>
      <c r="B8" s="66"/>
      <c r="C8" s="74" t="s">
        <v>149</v>
      </c>
      <c r="D8" s="29">
        <f>'1 Planification'!K6</f>
        <v>1</v>
      </c>
      <c r="F8" s="74" t="s">
        <v>106</v>
      </c>
      <c r="G8" s="29">
        <f>'2 Conception'!K6</f>
        <v>1</v>
      </c>
      <c r="I8" s="74" t="s">
        <v>119</v>
      </c>
      <c r="J8" s="29">
        <f>'3 Réalisation'!K6</f>
        <v>0</v>
      </c>
      <c r="L8" s="166"/>
    </row>
    <row r="9" spans="1:12" ht="15" thickBot="1" x14ac:dyDescent="0.25">
      <c r="A9" s="166"/>
      <c r="B9" s="66"/>
      <c r="C9" s="167" t="str">
        <f>IF(D8&lt;&gt;"",IF(D8&lt;&gt;"-",REPT("g",D8*10),"="),"")</f>
        <v>gggggggggg</v>
      </c>
      <c r="D9" s="168"/>
      <c r="F9" s="167" t="str">
        <f>IF(G8&lt;&gt;"",IF(G8&lt;&gt;"-",REPT("g",G8*10),"="),"")</f>
        <v>gggggggggg</v>
      </c>
      <c r="G9" s="168"/>
      <c r="I9" s="167" t="str">
        <f>IF(J8&lt;&gt;"",IF(J8&lt;&gt;"-",REPT("g",J8*10),"="),"")</f>
        <v/>
      </c>
      <c r="J9" s="168"/>
      <c r="L9" s="166"/>
    </row>
    <row r="10" spans="1:12" ht="13.5" thickBot="1" x14ac:dyDescent="0.25">
      <c r="A10" s="166"/>
      <c r="B10" s="66"/>
      <c r="C10" s="75"/>
      <c r="D10" s="76"/>
      <c r="F10" s="67"/>
      <c r="G10" s="68"/>
      <c r="I10" s="67"/>
      <c r="J10" s="68"/>
      <c r="L10" s="166"/>
    </row>
    <row r="11" spans="1:12" ht="13.5" thickBot="1" x14ac:dyDescent="0.25">
      <c r="A11" s="166"/>
      <c r="B11" s="66"/>
      <c r="C11" s="74" t="s">
        <v>128</v>
      </c>
      <c r="D11" s="29">
        <f>'1 Planification'!K10</f>
        <v>1</v>
      </c>
      <c r="F11" s="74" t="s">
        <v>11</v>
      </c>
      <c r="G11" s="29">
        <f>'2 Conception'!K10</f>
        <v>1</v>
      </c>
      <c r="I11" s="74" t="s">
        <v>129</v>
      </c>
      <c r="J11" s="29">
        <f>'3 Réalisation'!K9</f>
        <v>0</v>
      </c>
      <c r="L11" s="166"/>
    </row>
    <row r="12" spans="1:12" ht="15" thickBot="1" x14ac:dyDescent="0.25">
      <c r="A12" s="166"/>
      <c r="B12" s="66"/>
      <c r="C12" s="167" t="str">
        <f>IF(D11&lt;&gt;"",IF(D11&lt;&gt;"-",REPT("g",D11*10),"="),"")</f>
        <v>gggggggggg</v>
      </c>
      <c r="D12" s="168"/>
      <c r="F12" s="167" t="str">
        <f>IF(G11&lt;&gt;"",IF(G11&lt;&gt;"-",REPT("g",G11*10),"="),"")</f>
        <v>gggggggggg</v>
      </c>
      <c r="G12" s="168"/>
      <c r="I12" s="167" t="str">
        <f>IF(J11&lt;&gt;"",IF(J11&lt;&gt;"-",REPT("g",J11*10),"="),"")</f>
        <v/>
      </c>
      <c r="J12" s="168"/>
      <c r="L12" s="166"/>
    </row>
    <row r="13" spans="1:12" ht="15" thickBot="1" x14ac:dyDescent="0.25">
      <c r="A13" s="166"/>
      <c r="B13" s="66"/>
      <c r="C13" s="75"/>
      <c r="D13" s="76"/>
      <c r="F13" s="67"/>
      <c r="G13" s="68"/>
      <c r="I13" s="72"/>
      <c r="J13" s="73"/>
      <c r="L13" s="166"/>
    </row>
    <row r="14" spans="1:12" ht="13.5" thickBot="1" x14ac:dyDescent="0.25">
      <c r="A14" s="166"/>
      <c r="B14" s="66"/>
      <c r="C14" s="74" t="s">
        <v>118</v>
      </c>
      <c r="D14" s="29">
        <f>'1 Planification'!K17</f>
        <v>1</v>
      </c>
      <c r="F14" s="95" t="s">
        <v>25</v>
      </c>
      <c r="G14" s="29">
        <f>'2 Conception'!K14</f>
        <v>0.83333333333333337</v>
      </c>
      <c r="I14" s="74" t="s">
        <v>120</v>
      </c>
      <c r="J14" s="29">
        <f>'3 Réalisation'!K13</f>
        <v>0</v>
      </c>
      <c r="K14" s="36"/>
      <c r="L14" s="166"/>
    </row>
    <row r="15" spans="1:12" ht="15" thickBot="1" x14ac:dyDescent="0.25">
      <c r="A15" s="166"/>
      <c r="B15" s="66"/>
      <c r="C15" s="167" t="str">
        <f>IF(D14&lt;&gt;"",IF(D14&lt;&gt;"-",REPT("g",D14*10),"="),"")</f>
        <v>gggggggggg</v>
      </c>
      <c r="D15" s="168"/>
      <c r="F15" s="167" t="str">
        <f>IF(G14&lt;&gt;"",IF(G14&lt;&gt;"-",REPT("g",G14*10),"="),"")</f>
        <v>gggggggg</v>
      </c>
      <c r="G15" s="168"/>
      <c r="I15" s="167" t="str">
        <f>IF(J14&lt;&gt;"",IF(J14&lt;&gt;"-",REPT("g",J14*10),"="),"")</f>
        <v/>
      </c>
      <c r="J15" s="168"/>
      <c r="L15" s="166"/>
    </row>
    <row r="16" spans="1:12" ht="13.5" thickBot="1" x14ac:dyDescent="0.25">
      <c r="A16" s="166"/>
      <c r="B16" s="66"/>
      <c r="C16" s="67"/>
      <c r="D16" s="68"/>
      <c r="F16" s="70"/>
      <c r="G16" s="71"/>
      <c r="I16" s="67"/>
      <c r="J16" s="68"/>
      <c r="L16" s="166"/>
    </row>
    <row r="17" spans="1:12" ht="13.5" thickBot="1" x14ac:dyDescent="0.25">
      <c r="A17" s="166"/>
      <c r="C17" s="67"/>
      <c r="D17" s="68"/>
      <c r="F17" s="74" t="s">
        <v>140</v>
      </c>
      <c r="G17" s="29">
        <f>'2 Conception'!K18</f>
        <v>0.1</v>
      </c>
      <c r="I17" s="74" t="s">
        <v>121</v>
      </c>
      <c r="J17" s="29">
        <f>'3 Réalisation'!K18</f>
        <v>0</v>
      </c>
      <c r="L17" s="166"/>
    </row>
    <row r="18" spans="1:12" ht="15" thickBot="1" x14ac:dyDescent="0.25">
      <c r="A18" s="166"/>
      <c r="C18" s="67"/>
      <c r="D18" s="68"/>
      <c r="F18" s="167" t="str">
        <f>IF(G17&lt;&gt;"",IF(G17&lt;&gt;"-",REPT("g",G17*10),"="),"")</f>
        <v>g</v>
      </c>
      <c r="G18" s="168"/>
      <c r="I18" s="167" t="str">
        <f>IF(J17&lt;&gt;"",IF(J17&lt;&gt;"-",REPT("g",J17*10),"="),"")</f>
        <v/>
      </c>
      <c r="J18" s="168"/>
      <c r="L18" s="166"/>
    </row>
    <row r="19" spans="1:12" ht="13.5" thickBot="1" x14ac:dyDescent="0.25">
      <c r="A19" s="166"/>
      <c r="C19" s="67"/>
      <c r="D19" s="68"/>
      <c r="F19" s="67"/>
      <c r="G19" s="68"/>
      <c r="I19" s="67"/>
      <c r="J19" s="68"/>
      <c r="L19" s="166"/>
    </row>
    <row r="20" spans="1:12" ht="13.5" thickBot="1" x14ac:dyDescent="0.25">
      <c r="A20" s="166"/>
      <c r="C20" s="67"/>
      <c r="D20" s="68"/>
      <c r="F20" s="74" t="s">
        <v>212</v>
      </c>
      <c r="G20" s="29">
        <f>'2 Conception'!K21</f>
        <v>0.1</v>
      </c>
      <c r="I20" s="67"/>
      <c r="J20" s="68"/>
      <c r="L20" s="166"/>
    </row>
    <row r="21" spans="1:12" ht="15" thickBot="1" x14ac:dyDescent="0.25">
      <c r="A21" s="166"/>
      <c r="C21" s="67"/>
      <c r="D21" s="68"/>
      <c r="F21" s="167" t="str">
        <f>IF(G20&lt;&gt;"",IF(G20&lt;&gt;"-",REPT("g",G20*10),"="),"")</f>
        <v>g</v>
      </c>
      <c r="G21" s="168"/>
      <c r="I21" s="67"/>
      <c r="J21" s="68"/>
      <c r="L21" s="166"/>
    </row>
    <row r="22" spans="1:12" ht="13.5" thickBot="1" x14ac:dyDescent="0.25">
      <c r="A22" s="166"/>
      <c r="C22" s="67"/>
      <c r="D22" s="68"/>
      <c r="F22" s="67"/>
      <c r="G22" s="68"/>
      <c r="I22" s="67"/>
      <c r="J22" s="68"/>
      <c r="L22" s="166"/>
    </row>
    <row r="23" spans="1:12" ht="13.5" thickBot="1" x14ac:dyDescent="0.25">
      <c r="A23" s="166"/>
      <c r="C23" s="67"/>
      <c r="D23" s="68"/>
      <c r="F23" s="74" t="s">
        <v>53</v>
      </c>
      <c r="G23" s="29">
        <f>'2 Conception'!K24</f>
        <v>0</v>
      </c>
      <c r="I23" s="67"/>
      <c r="J23" s="68"/>
      <c r="L23" s="166"/>
    </row>
    <row r="24" spans="1:12" ht="15" thickBot="1" x14ac:dyDescent="0.25">
      <c r="A24" s="166"/>
      <c r="C24" s="67"/>
      <c r="D24" s="68"/>
      <c r="F24" s="167" t="str">
        <f>IF(G23&lt;&gt;"",IF(G23&lt;&gt;"-",REPT("g",G23*10),"="),"")</f>
        <v/>
      </c>
      <c r="G24" s="168"/>
      <c r="I24" s="67"/>
      <c r="J24" s="68"/>
      <c r="L24" s="166"/>
    </row>
    <row r="25" spans="1:12" ht="13.5" thickBot="1" x14ac:dyDescent="0.25">
      <c r="A25" s="166"/>
      <c r="C25" s="69"/>
      <c r="D25" s="35"/>
      <c r="F25" s="69"/>
      <c r="G25" s="35"/>
      <c r="I25" s="69"/>
      <c r="J25" s="35"/>
      <c r="L25" s="166"/>
    </row>
    <row r="26" spans="1:12" ht="13.5" thickBot="1" x14ac:dyDescent="0.25">
      <c r="A26" s="166"/>
      <c r="B26" s="66"/>
      <c r="H26" s="36"/>
      <c r="L26" s="166"/>
    </row>
    <row r="27" spans="1:12" ht="25.5" customHeight="1" thickBot="1" x14ac:dyDescent="0.25">
      <c r="A27" s="166"/>
      <c r="B27" s="66"/>
      <c r="C27" s="83" t="s">
        <v>76</v>
      </c>
      <c r="D27" s="84"/>
      <c r="E27" s="81"/>
      <c r="F27" s="83" t="s">
        <v>77</v>
      </c>
      <c r="G27" s="84"/>
      <c r="H27" s="81"/>
      <c r="I27" s="83" t="s">
        <v>127</v>
      </c>
      <c r="J27" s="84"/>
      <c r="L27" s="166"/>
    </row>
    <row r="28" spans="1:12" ht="13.5" thickBot="1" x14ac:dyDescent="0.25"/>
    <row r="29" spans="1:12" ht="16.5" thickBot="1" x14ac:dyDescent="0.25">
      <c r="A29" s="177" t="s">
        <v>122</v>
      </c>
      <c r="B29" s="178"/>
      <c r="C29" s="178"/>
      <c r="D29" s="178"/>
      <c r="E29" s="178"/>
      <c r="F29" s="178"/>
      <c r="G29" s="178"/>
      <c r="H29" s="178"/>
      <c r="I29" s="178"/>
      <c r="J29" s="178"/>
      <c r="K29" s="178"/>
      <c r="L29" s="179"/>
    </row>
    <row r="30" spans="1:12" ht="254.25" customHeight="1" thickBot="1" x14ac:dyDescent="0.25">
      <c r="A30" s="180"/>
      <c r="B30" s="181"/>
      <c r="C30" s="181"/>
      <c r="D30" s="181"/>
      <c r="E30" s="181"/>
      <c r="F30" s="181"/>
      <c r="G30" s="181"/>
      <c r="H30" s="181"/>
      <c r="I30" s="181"/>
      <c r="J30" s="181"/>
      <c r="K30" s="181"/>
      <c r="L30" s="182"/>
    </row>
    <row r="32" spans="1:12" s="81" customFormat="1" ht="20.100000000000001" customHeight="1" x14ac:dyDescent="0.2">
      <c r="A32" s="80"/>
      <c r="C32" s="169" t="s">
        <v>123</v>
      </c>
      <c r="D32" s="169"/>
      <c r="E32" s="169"/>
      <c r="F32" s="169"/>
      <c r="H32" s="170" t="s">
        <v>124</v>
      </c>
      <c r="I32" s="171"/>
      <c r="J32" s="172"/>
      <c r="K32" s="157"/>
      <c r="L32" s="80"/>
    </row>
    <row r="33" spans="1:12" s="81" customFormat="1" ht="20.100000000000001" customHeight="1" x14ac:dyDescent="0.2">
      <c r="A33" s="80"/>
      <c r="C33" s="169" t="s">
        <v>125</v>
      </c>
      <c r="D33" s="169"/>
      <c r="E33" s="169"/>
      <c r="F33" s="169"/>
      <c r="H33" s="170" t="s">
        <v>125</v>
      </c>
      <c r="I33" s="171"/>
      <c r="J33" s="172"/>
      <c r="K33" s="157"/>
      <c r="L33" s="80"/>
    </row>
    <row r="34" spans="1:12" s="81" customFormat="1" ht="119.25" customHeight="1" x14ac:dyDescent="0.2">
      <c r="A34" s="80"/>
      <c r="C34" s="173" t="s">
        <v>126</v>
      </c>
      <c r="D34" s="173"/>
      <c r="E34" s="173"/>
      <c r="F34" s="173"/>
      <c r="H34" s="174" t="s">
        <v>126</v>
      </c>
      <c r="I34" s="175"/>
      <c r="J34" s="176"/>
      <c r="K34" s="158"/>
      <c r="L34" s="80"/>
    </row>
  </sheetData>
  <mergeCells count="32">
    <mergeCell ref="C34:F34"/>
    <mergeCell ref="F18:G18"/>
    <mergeCell ref="F24:G24"/>
    <mergeCell ref="I18:J18"/>
    <mergeCell ref="H33:J33"/>
    <mergeCell ref="H34:J34"/>
    <mergeCell ref="A29:L29"/>
    <mergeCell ref="A30:L30"/>
    <mergeCell ref="L5:L27"/>
    <mergeCell ref="C6:D6"/>
    <mergeCell ref="F6:G6"/>
    <mergeCell ref="I6:J6"/>
    <mergeCell ref="I9:J9"/>
    <mergeCell ref="I12:J12"/>
    <mergeCell ref="C5:D5"/>
    <mergeCell ref="I15:J15"/>
    <mergeCell ref="C32:F32"/>
    <mergeCell ref="F21:G21"/>
    <mergeCell ref="H32:J32"/>
    <mergeCell ref="C33:F33"/>
    <mergeCell ref="C15:D15"/>
    <mergeCell ref="F15:G15"/>
    <mergeCell ref="A1:D1"/>
    <mergeCell ref="A3:D3"/>
    <mergeCell ref="F1:L3"/>
    <mergeCell ref="F5:G5"/>
    <mergeCell ref="I5:J5"/>
    <mergeCell ref="A5:A27"/>
    <mergeCell ref="C9:D9"/>
    <mergeCell ref="F9:G9"/>
    <mergeCell ref="C12:D12"/>
    <mergeCell ref="F12:G12"/>
  </mergeCells>
  <phoneticPr fontId="15" type="noConversion"/>
  <pageMargins left="0.39370078740157483" right="0.39370078740157483" top="0.74803149606299213" bottom="0.74803149606299213" header="0.31496062992125984" footer="0.31496062992125984"/>
  <pageSetup paperSize="9" scale="80" fitToHeight="0" orientation="portrait" r:id="rId1"/>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6">
    <pageSetUpPr fitToPage="1"/>
  </sheetPr>
  <dimension ref="A1:Q50"/>
  <sheetViews>
    <sheetView zoomScale="69" zoomScaleNormal="69" zoomScalePageLayoutView="50" workbookViewId="0">
      <selection activeCell="L14" sqref="L14"/>
    </sheetView>
  </sheetViews>
  <sheetFormatPr baseColWidth="10" defaultColWidth="11.42578125" defaultRowHeight="12.75" outlineLevelCol="1" x14ac:dyDescent="0.2"/>
  <cols>
    <col min="1" max="1" width="6.28515625" style="48" customWidth="1"/>
    <col min="2" max="2" width="50.7109375" style="48" customWidth="1"/>
    <col min="3" max="4" width="12.7109375" style="63" customWidth="1"/>
    <col min="5" max="7" width="12.7109375" style="2" hidden="1" customWidth="1" outlineLevel="1"/>
    <col min="8" max="8" width="11.42578125" style="2" customWidth="1" collapsed="1"/>
    <col min="9" max="9" width="15.85546875" style="63" customWidth="1"/>
    <col min="10" max="11" width="12.7109375" style="48" customWidth="1"/>
    <col min="12" max="12" width="17.42578125" style="48" customWidth="1"/>
    <col min="13" max="13" width="100.7109375" style="48" customWidth="1"/>
    <col min="14" max="14" width="42.28515625" style="48" customWidth="1"/>
    <col min="15" max="15" width="13.7109375" style="1" customWidth="1"/>
    <col min="16" max="16384" width="11.42578125" style="1"/>
  </cols>
  <sheetData>
    <row r="1" spans="1:14" ht="54" customHeight="1" thickBot="1" x14ac:dyDescent="0.25">
      <c r="A1" s="189" t="s">
        <v>191</v>
      </c>
      <c r="B1" s="190"/>
      <c r="C1" s="190"/>
      <c r="D1" s="191"/>
      <c r="E1" s="147"/>
      <c r="F1" s="147"/>
      <c r="G1" s="147"/>
      <c r="H1" s="192" t="s">
        <v>190</v>
      </c>
      <c r="I1" s="205"/>
      <c r="J1" s="205"/>
      <c r="K1" s="205"/>
      <c r="L1" s="205"/>
      <c r="M1" s="205"/>
      <c r="N1" s="205"/>
    </row>
    <row r="2" spans="1:14" ht="54" customHeight="1" x14ac:dyDescent="0.2">
      <c r="A2" s="193" t="s">
        <v>189</v>
      </c>
      <c r="B2" s="194"/>
      <c r="C2" s="194"/>
      <c r="D2" s="195"/>
      <c r="E2" s="147"/>
      <c r="F2" s="147"/>
      <c r="G2" s="147"/>
      <c r="H2" s="205"/>
      <c r="I2" s="205"/>
      <c r="J2" s="205"/>
      <c r="K2" s="205"/>
      <c r="L2" s="205"/>
      <c r="M2" s="205"/>
      <c r="N2" s="205"/>
    </row>
    <row r="3" spans="1:14" ht="15.75" customHeight="1" thickBot="1" x14ac:dyDescent="0.25"/>
    <row r="4" spans="1:14" s="49" customFormat="1" ht="39" customHeight="1" thickBot="1" x14ac:dyDescent="0.25">
      <c r="A4" s="198" t="s">
        <v>110</v>
      </c>
      <c r="B4" s="199"/>
      <c r="C4" s="199"/>
      <c r="D4" s="199"/>
      <c r="E4" s="199"/>
      <c r="F4" s="199"/>
      <c r="G4" s="199"/>
      <c r="H4" s="199"/>
      <c r="I4" s="199"/>
      <c r="J4" s="199"/>
      <c r="K4" s="148">
        <f>(K6+K10+K17)/3</f>
        <v>1</v>
      </c>
      <c r="L4" s="161"/>
      <c r="M4" s="200"/>
      <c r="N4" s="201"/>
    </row>
    <row r="5" spans="1:14" s="50" customFormat="1" ht="76.5" customHeight="1" thickBot="1" x14ac:dyDescent="0.25">
      <c r="A5" s="149" t="s">
        <v>130</v>
      </c>
      <c r="B5" s="150" t="s">
        <v>138</v>
      </c>
      <c r="C5" s="151" t="s">
        <v>91</v>
      </c>
      <c r="D5" s="206" t="s">
        <v>12</v>
      </c>
      <c r="E5" s="153" t="s">
        <v>57</v>
      </c>
      <c r="F5" s="153" t="s">
        <v>91</v>
      </c>
      <c r="G5" s="153" t="s">
        <v>59</v>
      </c>
      <c r="H5" s="154" t="s">
        <v>39</v>
      </c>
      <c r="I5" s="154" t="s">
        <v>48</v>
      </c>
      <c r="J5" s="155" t="s">
        <v>13</v>
      </c>
      <c r="K5" s="156" t="s">
        <v>33</v>
      </c>
      <c r="L5" s="152" t="s">
        <v>31</v>
      </c>
      <c r="M5" s="152" t="s">
        <v>40</v>
      </c>
      <c r="N5" s="152" t="s">
        <v>137</v>
      </c>
    </row>
    <row r="6" spans="1:14" ht="40.5" customHeight="1" x14ac:dyDescent="0.2">
      <c r="A6" s="44" t="s">
        <v>79</v>
      </c>
      <c r="B6" s="96" t="s">
        <v>150</v>
      </c>
      <c r="C6" s="97"/>
      <c r="D6" s="51"/>
      <c r="E6" s="40"/>
      <c r="F6" s="40"/>
      <c r="G6" s="40"/>
      <c r="H6" s="41"/>
      <c r="I6" s="104"/>
      <c r="J6" s="105"/>
      <c r="K6" s="106">
        <f>(K7+K8+K9)/3</f>
        <v>1</v>
      </c>
      <c r="L6" s="107"/>
      <c r="M6" s="52"/>
      <c r="N6" s="52"/>
    </row>
    <row r="7" spans="1:14" ht="40.5" customHeight="1" x14ac:dyDescent="0.2">
      <c r="A7" s="45" t="s">
        <v>80</v>
      </c>
      <c r="B7" s="98" t="s">
        <v>152</v>
      </c>
      <c r="C7" s="99" t="s">
        <v>108</v>
      </c>
      <c r="D7" s="53" t="s">
        <v>26</v>
      </c>
      <c r="E7" s="23" t="str">
        <f t="shared" ref="E7:E14" si="0">IF(D7&lt;&gt;"",VLOOKUP(D7,Table_statut_prog,3,FALSE),"")</f>
        <v>-</v>
      </c>
      <c r="F7" s="23" t="str">
        <f>IF(D7&lt;&gt;"",IF(E7="MOE",C7,E7),"")</f>
        <v>-</v>
      </c>
      <c r="G7" s="23">
        <f t="shared" ref="G7:G14" si="1">IF(D7&lt;&gt;"",VLOOKUP(D7,Table_statut_prog,4,FALSE),"")</f>
        <v>5</v>
      </c>
      <c r="H7" s="24" t="str">
        <f t="shared" ref="H7:H14" si="2">IF(G7&lt;&gt;"",IF(G7&lt;&gt;"-",REPT("g",G7),"="),"")</f>
        <v>ggggg</v>
      </c>
      <c r="I7" s="108"/>
      <c r="J7" s="109"/>
      <c r="K7" s="110">
        <f>IF(D7&lt;&gt;"",VLOOKUP(D7,[0]!Table_statut_prog,2,0),0)</f>
        <v>1</v>
      </c>
      <c r="L7" s="111"/>
      <c r="M7" s="54"/>
      <c r="N7" s="185" t="s">
        <v>151</v>
      </c>
    </row>
    <row r="8" spans="1:14" ht="40.5" customHeight="1" x14ac:dyDescent="0.2">
      <c r="A8" s="45" t="s">
        <v>81</v>
      </c>
      <c r="B8" s="98" t="s">
        <v>153</v>
      </c>
      <c r="C8" s="99" t="s">
        <v>108</v>
      </c>
      <c r="D8" s="53" t="s">
        <v>26</v>
      </c>
      <c r="E8" s="23" t="str">
        <f t="shared" ref="E8" si="3">IF(D8&lt;&gt;"",VLOOKUP(D8,Table_statut_prog,3,FALSE),"")</f>
        <v>-</v>
      </c>
      <c r="F8" s="23" t="str">
        <f>IF(D8&lt;&gt;"",IF(E8="?",C8,E8),"")</f>
        <v>-</v>
      </c>
      <c r="G8" s="23">
        <f t="shared" ref="G8" si="4">IF(D8&lt;&gt;"",VLOOKUP(D8,Table_statut_prog,4,FALSE),"")</f>
        <v>5</v>
      </c>
      <c r="H8" s="24" t="str">
        <f t="shared" ref="H8" si="5">IF(G8&lt;&gt;"",IF(G8&lt;&gt;"-",REPT("g",G8),"="),"")</f>
        <v>ggggg</v>
      </c>
      <c r="I8" s="108"/>
      <c r="J8" s="109"/>
      <c r="K8" s="110">
        <f>IF(D8&lt;&gt;"",VLOOKUP(D8,[0]!Table_statut_prog,2,0),"")</f>
        <v>1</v>
      </c>
      <c r="L8" s="111"/>
      <c r="M8" s="54"/>
      <c r="N8" s="185"/>
    </row>
    <row r="9" spans="1:14" ht="40.5" customHeight="1" x14ac:dyDescent="0.2">
      <c r="A9" s="45" t="s">
        <v>105</v>
      </c>
      <c r="B9" s="98" t="s">
        <v>154</v>
      </c>
      <c r="C9" s="99" t="s">
        <v>108</v>
      </c>
      <c r="D9" s="53" t="s">
        <v>26</v>
      </c>
      <c r="E9" s="23" t="str">
        <f t="shared" si="0"/>
        <v>-</v>
      </c>
      <c r="F9" s="23" t="str">
        <f>IF(D9&lt;&gt;"",IF(E9="?",C9,E9),"")</f>
        <v>-</v>
      </c>
      <c r="G9" s="23">
        <f t="shared" si="1"/>
        <v>5</v>
      </c>
      <c r="H9" s="24" t="str">
        <f t="shared" si="2"/>
        <v>ggggg</v>
      </c>
      <c r="I9" s="108"/>
      <c r="J9" s="109"/>
      <c r="K9" s="110">
        <f>IF(D9&lt;&gt;"",VLOOKUP(D9,[0]!Table_statut_prog,2,0),"")</f>
        <v>1</v>
      </c>
      <c r="L9" s="111"/>
      <c r="M9" s="54"/>
      <c r="N9" s="185"/>
    </row>
    <row r="10" spans="1:14" ht="40.5" customHeight="1" x14ac:dyDescent="0.2">
      <c r="A10" s="46" t="s">
        <v>82</v>
      </c>
      <c r="B10" s="100" t="s">
        <v>92</v>
      </c>
      <c r="C10" s="101"/>
      <c r="D10" s="55"/>
      <c r="E10" s="38"/>
      <c r="F10" s="38"/>
      <c r="G10" s="38"/>
      <c r="H10" s="28"/>
      <c r="I10" s="112"/>
      <c r="J10" s="113"/>
      <c r="K10" s="114">
        <f>(K11+K12+K13+K14+K15+K16)/6</f>
        <v>1</v>
      </c>
      <c r="L10" s="115"/>
      <c r="M10" s="56"/>
      <c r="N10" s="56"/>
    </row>
    <row r="11" spans="1:14" ht="40.5" customHeight="1" x14ac:dyDescent="0.2">
      <c r="A11" s="45" t="s">
        <v>83</v>
      </c>
      <c r="B11" s="98" t="s">
        <v>155</v>
      </c>
      <c r="C11" s="99" t="s">
        <v>141</v>
      </c>
      <c r="D11" s="53" t="s">
        <v>26</v>
      </c>
      <c r="E11" s="23" t="str">
        <f t="shared" si="0"/>
        <v>-</v>
      </c>
      <c r="F11" s="23" t="str">
        <f t="shared" ref="F11:F16" si="6">IF(D11&lt;&gt;"",IF(E11="?",C11,E11),"")</f>
        <v>-</v>
      </c>
      <c r="G11" s="23">
        <f t="shared" si="1"/>
        <v>5</v>
      </c>
      <c r="H11" s="24" t="str">
        <f t="shared" si="2"/>
        <v>ggggg</v>
      </c>
      <c r="I11" s="108"/>
      <c r="J11" s="109"/>
      <c r="K11" s="110">
        <f>IF(D11&lt;&gt;"",VLOOKUP(D11,[0]!Table_statut_prog,2,0),"")</f>
        <v>1</v>
      </c>
      <c r="L11" s="57"/>
      <c r="M11" s="57"/>
      <c r="N11" s="183" t="s">
        <v>217</v>
      </c>
    </row>
    <row r="12" spans="1:14" ht="40.5" customHeight="1" x14ac:dyDescent="0.2">
      <c r="A12" s="45" t="s">
        <v>84</v>
      </c>
      <c r="B12" s="98" t="s">
        <v>156</v>
      </c>
      <c r="C12" s="99" t="s">
        <v>24</v>
      </c>
      <c r="D12" s="53" t="s">
        <v>26</v>
      </c>
      <c r="E12" s="23" t="str">
        <f t="shared" si="0"/>
        <v>-</v>
      </c>
      <c r="F12" s="23" t="str">
        <f t="shared" si="6"/>
        <v>-</v>
      </c>
      <c r="G12" s="23">
        <f t="shared" si="1"/>
        <v>5</v>
      </c>
      <c r="H12" s="24" t="str">
        <f t="shared" si="2"/>
        <v>ggggg</v>
      </c>
      <c r="I12" s="108"/>
      <c r="J12" s="109"/>
      <c r="K12" s="110">
        <f>IF(D12&lt;&gt;"",VLOOKUP(D12,[0]!Table_statut_prog,2,0),"")</f>
        <v>1</v>
      </c>
      <c r="L12" s="116"/>
      <c r="M12" s="58"/>
      <c r="N12" s="183"/>
    </row>
    <row r="13" spans="1:14" ht="40.5" customHeight="1" x14ac:dyDescent="0.2">
      <c r="A13" s="45" t="s">
        <v>85</v>
      </c>
      <c r="B13" s="98" t="s">
        <v>157</v>
      </c>
      <c r="C13" s="99" t="s">
        <v>24</v>
      </c>
      <c r="D13" s="53" t="s">
        <v>26</v>
      </c>
      <c r="E13" s="23" t="str">
        <f t="shared" si="0"/>
        <v>-</v>
      </c>
      <c r="F13" s="23" t="str">
        <f t="shared" si="6"/>
        <v>-</v>
      </c>
      <c r="G13" s="23">
        <f t="shared" si="1"/>
        <v>5</v>
      </c>
      <c r="H13" s="24" t="str">
        <f t="shared" si="2"/>
        <v>ggggg</v>
      </c>
      <c r="I13" s="108"/>
      <c r="J13" s="109"/>
      <c r="K13" s="110">
        <f>IF(D13&lt;&gt;"",VLOOKUP(D13,[0]!Table_statut_prog,2,0),"")</f>
        <v>1</v>
      </c>
      <c r="L13" s="65"/>
      <c r="M13" s="59"/>
      <c r="N13" s="183"/>
    </row>
    <row r="14" spans="1:14" ht="40.5" customHeight="1" x14ac:dyDescent="0.2">
      <c r="A14" s="45" t="s">
        <v>86</v>
      </c>
      <c r="B14" s="98" t="s">
        <v>158</v>
      </c>
      <c r="C14" s="99" t="s">
        <v>24</v>
      </c>
      <c r="D14" s="53" t="s">
        <v>26</v>
      </c>
      <c r="E14" s="23" t="str">
        <f t="shared" si="0"/>
        <v>-</v>
      </c>
      <c r="F14" s="23" t="str">
        <f t="shared" si="6"/>
        <v>-</v>
      </c>
      <c r="G14" s="23">
        <f t="shared" si="1"/>
        <v>5</v>
      </c>
      <c r="H14" s="24" t="str">
        <f t="shared" si="2"/>
        <v>ggggg</v>
      </c>
      <c r="I14" s="108"/>
      <c r="J14" s="109"/>
      <c r="K14" s="110">
        <f>IF(D14&lt;&gt;"",VLOOKUP(D14,[0]!Table_statut_prog,2,0),"")</f>
        <v>1</v>
      </c>
      <c r="L14" s="65"/>
      <c r="M14" s="59"/>
      <c r="N14" s="183"/>
    </row>
    <row r="15" spans="1:14" ht="40.5" customHeight="1" x14ac:dyDescent="0.2">
      <c r="A15" s="45" t="s">
        <v>143</v>
      </c>
      <c r="B15" s="98" t="s">
        <v>159</v>
      </c>
      <c r="C15" s="99" t="s">
        <v>145</v>
      </c>
      <c r="D15" s="53" t="s">
        <v>26</v>
      </c>
      <c r="E15" s="23" t="str">
        <f t="shared" ref="E15:E16" si="7">IF(D15&lt;&gt;"",VLOOKUP(D15,Table_statut_prog,3,FALSE),"")</f>
        <v>-</v>
      </c>
      <c r="F15" s="23" t="str">
        <f t="shared" si="6"/>
        <v>-</v>
      </c>
      <c r="G15" s="23">
        <f t="shared" ref="G15:G16" si="8">IF(D15&lt;&gt;"",VLOOKUP(D15,Table_statut_prog,4,FALSE),"")</f>
        <v>5</v>
      </c>
      <c r="H15" s="24" t="str">
        <f t="shared" ref="H15:H16" si="9">IF(G15&lt;&gt;"",IF(G15&lt;&gt;"-",REPT("g",G15),"="),"")</f>
        <v>ggggg</v>
      </c>
      <c r="I15" s="108"/>
      <c r="J15" s="109"/>
      <c r="K15" s="110">
        <f>IF(D15&lt;&gt;"",VLOOKUP(D15,[0]!Table_statut_prog,2,0),"")</f>
        <v>1</v>
      </c>
      <c r="L15" s="65"/>
      <c r="M15" s="59"/>
      <c r="N15" s="183"/>
    </row>
    <row r="16" spans="1:14" ht="40.5" customHeight="1" x14ac:dyDescent="0.2">
      <c r="A16" s="45" t="s">
        <v>144</v>
      </c>
      <c r="B16" s="98" t="s">
        <v>160</v>
      </c>
      <c r="C16" s="99" t="s">
        <v>141</v>
      </c>
      <c r="D16" s="53" t="s">
        <v>26</v>
      </c>
      <c r="E16" s="23" t="str">
        <f t="shared" si="7"/>
        <v>-</v>
      </c>
      <c r="F16" s="23" t="str">
        <f t="shared" si="6"/>
        <v>-</v>
      </c>
      <c r="G16" s="23">
        <f t="shared" si="8"/>
        <v>5</v>
      </c>
      <c r="H16" s="24" t="str">
        <f t="shared" si="9"/>
        <v>ggggg</v>
      </c>
      <c r="I16" s="108"/>
      <c r="J16" s="109"/>
      <c r="K16" s="110">
        <f>IF(D16&lt;&gt;"",VLOOKUP(D16,[0]!Table_statut_prog,2,0),"")</f>
        <v>1</v>
      </c>
      <c r="L16" s="65"/>
      <c r="M16" s="59"/>
      <c r="N16" s="183"/>
    </row>
    <row r="17" spans="1:17" ht="40.5" customHeight="1" x14ac:dyDescent="0.2">
      <c r="A17" s="46" t="s">
        <v>87</v>
      </c>
      <c r="B17" s="100" t="s">
        <v>78</v>
      </c>
      <c r="C17" s="101"/>
      <c r="D17" s="55"/>
      <c r="E17" s="38"/>
      <c r="F17" s="38"/>
      <c r="G17" s="38"/>
      <c r="H17" s="28"/>
      <c r="I17" s="112"/>
      <c r="J17" s="113"/>
      <c r="K17" s="114">
        <f>(K18+K19+K20)/3</f>
        <v>1</v>
      </c>
      <c r="L17" s="117"/>
      <c r="M17" s="60"/>
      <c r="N17" s="60"/>
    </row>
    <row r="18" spans="1:17" ht="40.5" customHeight="1" x14ac:dyDescent="0.2">
      <c r="A18" s="45" t="s">
        <v>88</v>
      </c>
      <c r="B18" s="98" t="s">
        <v>161</v>
      </c>
      <c r="C18" s="99" t="s">
        <v>141</v>
      </c>
      <c r="D18" s="53" t="s">
        <v>26</v>
      </c>
      <c r="E18" s="23" t="str">
        <f>IF(D18&lt;&gt;"",VLOOKUP(D18,Table_statut_prog,3,FALSE),"")</f>
        <v>-</v>
      </c>
      <c r="F18" s="23" t="str">
        <f>IF(D18&lt;&gt;"",IF(E18="?",C18,E18),"")</f>
        <v>-</v>
      </c>
      <c r="G18" s="23">
        <f>IF(D18&lt;&gt;"",VLOOKUP(D18,Table_statut_prog,4,FALSE),"")</f>
        <v>5</v>
      </c>
      <c r="H18" s="24" t="str">
        <f>IF(G18&lt;&gt;"",IF(G18&lt;&gt;"-",REPT("g",G18),"="),"")</f>
        <v>ggggg</v>
      </c>
      <c r="I18" s="108"/>
      <c r="J18" s="109"/>
      <c r="K18" s="110">
        <f>IF(D18&lt;&gt;"",VLOOKUP(D18,[0]!Table_statut_prog,2,0),"")</f>
        <v>1</v>
      </c>
      <c r="L18" s="65"/>
      <c r="M18" s="59"/>
      <c r="N18" s="183" t="s">
        <v>218</v>
      </c>
    </row>
    <row r="19" spans="1:17" ht="40.5" customHeight="1" x14ac:dyDescent="0.2">
      <c r="A19" s="45" t="s">
        <v>89</v>
      </c>
      <c r="B19" s="98" t="s">
        <v>162</v>
      </c>
      <c r="C19" s="99" t="s">
        <v>142</v>
      </c>
      <c r="D19" s="53" t="s">
        <v>26</v>
      </c>
      <c r="E19" s="23" t="str">
        <f>IF(D19&lt;&gt;"",VLOOKUP(D19,Table_statut_prog,3,FALSE),"")</f>
        <v>-</v>
      </c>
      <c r="F19" s="23" t="str">
        <f>IF(D19&lt;&gt;"",IF(E19="?",C19,E19),"")</f>
        <v>-</v>
      </c>
      <c r="G19" s="23">
        <f>IF(D19&lt;&gt;"",VLOOKUP(D19,Table_statut_prog,4,FALSE),"")</f>
        <v>5</v>
      </c>
      <c r="H19" s="24" t="str">
        <f>IF(G19&lt;&gt;"",IF(G19&lt;&gt;"-",REPT("g",G19),"="),"")</f>
        <v>ggggg</v>
      </c>
      <c r="I19" s="108"/>
      <c r="J19" s="109"/>
      <c r="K19" s="110">
        <f>IF(D19&lt;&gt;"",VLOOKUP(D19,[0]!Table_statut_prog,2,0),"")</f>
        <v>1</v>
      </c>
      <c r="L19" s="65"/>
      <c r="M19" s="59"/>
      <c r="N19" s="183"/>
    </row>
    <row r="20" spans="1:17" ht="40.5" customHeight="1" thickBot="1" x14ac:dyDescent="0.25">
      <c r="A20" s="47" t="s">
        <v>90</v>
      </c>
      <c r="B20" s="102" t="s">
        <v>163</v>
      </c>
      <c r="C20" s="103" t="s">
        <v>142</v>
      </c>
      <c r="D20" s="61" t="s">
        <v>26</v>
      </c>
      <c r="E20" s="26" t="str">
        <f>IF(D20&lt;&gt;"",VLOOKUP(D20,Table_statut_prog,3,FALSE),"")</f>
        <v>-</v>
      </c>
      <c r="F20" s="26" t="str">
        <f>IF(D20&lt;&gt;"",IF(E20="?",C20,E20),"")</f>
        <v>-</v>
      </c>
      <c r="G20" s="26">
        <f>IF(D20&lt;&gt;"",VLOOKUP(D20,Table_statut_prog,4,FALSE),"")</f>
        <v>5</v>
      </c>
      <c r="H20" s="27" t="str">
        <f>IF(G20&lt;&gt;"",IF(G20&lt;&gt;"-",REPT("g",G20),"="),"")</f>
        <v>ggggg</v>
      </c>
      <c r="I20" s="118"/>
      <c r="J20" s="119"/>
      <c r="K20" s="120">
        <f>IF(D20&lt;&gt;"",VLOOKUP(D20,[0]!Table_statut_prog,2,0),"")</f>
        <v>1</v>
      </c>
      <c r="L20" s="121"/>
      <c r="M20" s="62"/>
      <c r="N20" s="184"/>
    </row>
    <row r="21" spans="1:17" ht="15" x14ac:dyDescent="0.2">
      <c r="D21" s="90"/>
    </row>
    <row r="22" spans="1:17" s="77" customFormat="1" ht="21" customHeight="1" x14ac:dyDescent="0.2">
      <c r="A22" s="87" t="s">
        <v>43</v>
      </c>
      <c r="B22" s="86"/>
      <c r="D22" s="90"/>
      <c r="J22" s="85"/>
      <c r="K22" s="85"/>
      <c r="L22" s="85"/>
      <c r="M22" s="85"/>
      <c r="N22" s="85"/>
      <c r="O22" s="88"/>
      <c r="Q22" s="88"/>
    </row>
    <row r="23" spans="1:17" s="90" customFormat="1" ht="21" customHeight="1" x14ac:dyDescent="0.2">
      <c r="A23" s="89" t="s">
        <v>139</v>
      </c>
      <c r="O23" s="91"/>
      <c r="Q23" s="91"/>
    </row>
    <row r="24" spans="1:17" s="90" customFormat="1" ht="15" x14ac:dyDescent="0.2">
      <c r="A24" s="90" t="s">
        <v>42</v>
      </c>
      <c r="B24" s="89" t="s">
        <v>44</v>
      </c>
      <c r="J24" s="89"/>
      <c r="K24" s="89"/>
      <c r="O24" s="91"/>
    </row>
    <row r="25" spans="1:17" s="90" customFormat="1" ht="15" x14ac:dyDescent="0.2">
      <c r="A25" s="90" t="s">
        <v>45</v>
      </c>
      <c r="B25" s="89" t="s">
        <v>47</v>
      </c>
      <c r="J25" s="89"/>
      <c r="K25" s="89"/>
      <c r="O25" s="91"/>
    </row>
    <row r="26" spans="1:17" s="90" customFormat="1" ht="15" x14ac:dyDescent="0.2">
      <c r="A26" s="90" t="s">
        <v>15</v>
      </c>
      <c r="B26" s="89" t="s">
        <v>46</v>
      </c>
      <c r="J26" s="89"/>
      <c r="K26" s="89"/>
      <c r="O26" s="91"/>
    </row>
    <row r="27" spans="1:17" s="91" customFormat="1" ht="15" x14ac:dyDescent="0.2">
      <c r="C27" s="90"/>
      <c r="D27" s="90"/>
      <c r="E27" s="90"/>
      <c r="F27" s="90"/>
      <c r="G27" s="90"/>
      <c r="H27" s="90"/>
      <c r="J27" s="89"/>
      <c r="K27" s="89"/>
      <c r="L27" s="90"/>
      <c r="M27" s="90"/>
      <c r="N27" s="90"/>
      <c r="P27" s="90"/>
    </row>
    <row r="28" spans="1:17" s="91" customFormat="1" ht="15" x14ac:dyDescent="0.2">
      <c r="A28" s="89" t="s">
        <v>50</v>
      </c>
      <c r="C28" s="90"/>
      <c r="D28" s="90"/>
      <c r="E28" s="90"/>
      <c r="F28" s="90"/>
      <c r="G28" s="90"/>
      <c r="H28" s="90"/>
      <c r="J28" s="89"/>
      <c r="K28" s="89"/>
      <c r="L28" s="90"/>
      <c r="M28" s="90"/>
      <c r="N28" s="90"/>
      <c r="P28" s="90"/>
    </row>
    <row r="29" spans="1:17" s="91" customFormat="1" ht="15" x14ac:dyDescent="0.2">
      <c r="A29" s="89" t="s">
        <v>131</v>
      </c>
      <c r="C29" s="90"/>
      <c r="D29" s="92"/>
      <c r="E29" s="92"/>
      <c r="F29" s="92"/>
      <c r="G29" s="92"/>
      <c r="H29" s="92"/>
      <c r="J29" s="89"/>
      <c r="K29" s="89"/>
      <c r="L29" s="92"/>
      <c r="M29" s="90"/>
      <c r="N29" s="90"/>
      <c r="P29" s="90"/>
    </row>
    <row r="30" spans="1:17" s="91" customFormat="1" ht="15" x14ac:dyDescent="0.2">
      <c r="A30" s="89" t="s">
        <v>71</v>
      </c>
      <c r="C30" s="90"/>
      <c r="D30" s="90"/>
      <c r="E30" s="90"/>
      <c r="F30" s="90"/>
      <c r="G30" s="90"/>
      <c r="H30" s="90"/>
      <c r="J30" s="89"/>
      <c r="K30" s="89"/>
      <c r="L30" s="90"/>
      <c r="M30" s="90"/>
      <c r="N30" s="90"/>
      <c r="P30" s="90"/>
    </row>
    <row r="31" spans="1:17" s="91" customFormat="1" ht="15" x14ac:dyDescent="0.2">
      <c r="A31" s="89" t="s">
        <v>193</v>
      </c>
      <c r="C31" s="90"/>
      <c r="D31" s="92"/>
      <c r="E31" s="92"/>
      <c r="F31" s="92"/>
      <c r="G31" s="92"/>
      <c r="H31" s="92"/>
      <c r="I31" s="90"/>
      <c r="J31" s="90"/>
      <c r="L31" s="90"/>
      <c r="M31" s="90"/>
      <c r="N31" s="90"/>
      <c r="P31" s="90"/>
    </row>
    <row r="32" spans="1:17" s="91" customFormat="1" ht="15" x14ac:dyDescent="0.2">
      <c r="A32" s="89" t="s">
        <v>132</v>
      </c>
      <c r="C32" s="90"/>
      <c r="D32" s="92"/>
      <c r="E32" s="92"/>
      <c r="F32" s="92"/>
      <c r="G32" s="92"/>
      <c r="H32" s="92"/>
      <c r="I32" s="92"/>
      <c r="J32" s="92"/>
      <c r="K32" s="92"/>
      <c r="L32" s="92"/>
      <c r="M32" s="92"/>
      <c r="N32" s="92"/>
      <c r="P32" s="90"/>
    </row>
    <row r="33" spans="1:16" s="93" customFormat="1" ht="15" x14ac:dyDescent="0.2">
      <c r="A33" s="89" t="s">
        <v>194</v>
      </c>
      <c r="C33" s="94"/>
      <c r="D33" s="82"/>
      <c r="E33" s="82"/>
      <c r="F33" s="82"/>
      <c r="G33" s="82"/>
      <c r="H33" s="82"/>
      <c r="I33" s="82"/>
      <c r="J33" s="82"/>
      <c r="K33" s="82"/>
      <c r="L33" s="82"/>
      <c r="M33" s="82"/>
      <c r="N33" s="82"/>
      <c r="P33" s="94"/>
    </row>
    <row r="34" spans="1:16" s="93" customFormat="1" ht="15" x14ac:dyDescent="0.2">
      <c r="A34" s="89" t="s">
        <v>72</v>
      </c>
      <c r="C34" s="94"/>
      <c r="D34" s="82"/>
      <c r="E34" s="82"/>
      <c r="F34" s="82"/>
      <c r="G34" s="82"/>
      <c r="H34" s="82"/>
      <c r="I34" s="82"/>
      <c r="J34" s="82"/>
      <c r="K34" s="82"/>
      <c r="L34" s="82"/>
      <c r="M34" s="82"/>
      <c r="N34" s="82"/>
      <c r="P34" s="94"/>
    </row>
    <row r="35" spans="1:16" s="93" customFormat="1" ht="15" x14ac:dyDescent="0.2">
      <c r="A35" s="89" t="s">
        <v>49</v>
      </c>
      <c r="C35" s="94"/>
      <c r="D35" s="82"/>
      <c r="E35" s="82"/>
      <c r="F35" s="82"/>
      <c r="G35" s="82"/>
      <c r="H35" s="82"/>
      <c r="I35" s="82"/>
      <c r="J35" s="82"/>
      <c r="K35" s="82"/>
      <c r="L35" s="82"/>
      <c r="M35" s="82"/>
      <c r="N35" s="82"/>
      <c r="P35" s="94"/>
    </row>
    <row r="36" spans="1:16" x14ac:dyDescent="0.2">
      <c r="D36" s="64"/>
      <c r="E36"/>
      <c r="F36"/>
      <c r="G36"/>
      <c r="H36"/>
      <c r="I36" s="64"/>
      <c r="J36" s="64"/>
      <c r="K36" s="64"/>
      <c r="L36" s="64"/>
      <c r="M36" s="64"/>
      <c r="N36" s="64"/>
      <c r="P36" s="2"/>
    </row>
    <row r="37" spans="1:16" x14ac:dyDescent="0.2">
      <c r="J37" s="63"/>
      <c r="K37" s="63"/>
      <c r="L37" s="63"/>
      <c r="M37" s="63"/>
      <c r="N37" s="63"/>
      <c r="P37" s="2"/>
    </row>
    <row r="49" ht="3.95" customHeight="1" x14ac:dyDescent="0.2"/>
    <row r="50" hidden="1" x14ac:dyDescent="0.2"/>
  </sheetData>
  <mergeCells count="8">
    <mergeCell ref="N18:N20"/>
    <mergeCell ref="A4:J4"/>
    <mergeCell ref="N11:N16"/>
    <mergeCell ref="A1:D1"/>
    <mergeCell ref="A2:D2"/>
    <mergeCell ref="H1:N2"/>
    <mergeCell ref="M4:N4"/>
    <mergeCell ref="N7:N9"/>
  </mergeCells>
  <phoneticPr fontId="15" type="noConversion"/>
  <pageMargins left="0.74803149606299213" right="0.70866141732283472" top="0.74803149606299213" bottom="1.2598425196850394" header="0.31496062992125984" footer="0.31496062992125984"/>
  <pageSetup paperSize="8" scale="45" fitToHeight="0" orientation="landscape" r:id="rId1"/>
  <headerFooter>
    <oddFooter xml:space="preserve">&amp;C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LEGENDE!$B$5:$B$11</xm:f>
          </x14:formula1>
          <xm:sqref>D18:D20 D7:D9 D11:D16</xm:sqref>
        </x14:dataValidation>
      </x14:dataValidations>
    </ex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10">
    <pageSetUpPr fitToPage="1"/>
  </sheetPr>
  <dimension ref="A1:Q45"/>
  <sheetViews>
    <sheetView topLeftCell="A25" zoomScale="70" zoomScaleNormal="70" zoomScalePageLayoutView="50" workbookViewId="0">
      <selection activeCell="J7" sqref="J7"/>
    </sheetView>
  </sheetViews>
  <sheetFormatPr baseColWidth="10" defaultColWidth="11.42578125" defaultRowHeight="12.75" outlineLevelCol="1" x14ac:dyDescent="0.2"/>
  <cols>
    <col min="1" max="1" width="6.28515625" style="48" customWidth="1"/>
    <col min="2" max="2" width="50.7109375" style="48" customWidth="1"/>
    <col min="3" max="3" width="12.7109375" style="63" customWidth="1"/>
    <col min="4" max="4" width="12.7109375" style="2" customWidth="1"/>
    <col min="5" max="7" width="12.7109375" style="2" hidden="1" customWidth="1" outlineLevel="1"/>
    <col min="8" max="8" width="11.42578125" style="2" customWidth="1" collapsed="1"/>
    <col min="9" max="9" width="15.85546875" style="63" customWidth="1"/>
    <col min="10" max="10" width="12.7109375" style="48" customWidth="1"/>
    <col min="11" max="11" width="12.7109375" style="1" customWidth="1"/>
    <col min="12" max="12" width="17.42578125" style="48" customWidth="1"/>
    <col min="13" max="13" width="17.42578125" style="63" customWidth="1"/>
    <col min="14" max="14" width="100.7109375" style="48" customWidth="1"/>
    <col min="15" max="15" width="55.28515625" style="48" customWidth="1"/>
    <col min="16" max="16384" width="11.42578125" style="1"/>
  </cols>
  <sheetData>
    <row r="1" spans="1:15" ht="54" customHeight="1" thickBot="1" x14ac:dyDescent="0.25">
      <c r="A1" s="211" t="s">
        <v>191</v>
      </c>
      <c r="B1" s="212"/>
      <c r="C1" s="212"/>
      <c r="D1" s="213"/>
      <c r="E1" s="214"/>
      <c r="F1" s="214"/>
      <c r="G1" s="214"/>
      <c r="H1" s="215" t="s">
        <v>192</v>
      </c>
      <c r="I1" s="215"/>
      <c r="J1" s="215"/>
      <c r="K1" s="215"/>
      <c r="L1" s="215"/>
      <c r="M1" s="215"/>
      <c r="N1" s="215"/>
      <c r="O1" s="215"/>
    </row>
    <row r="2" spans="1:15" ht="54" customHeight="1" x14ac:dyDescent="0.2">
      <c r="A2" s="216" t="s">
        <v>189</v>
      </c>
      <c r="B2" s="217"/>
      <c r="C2" s="217"/>
      <c r="D2" s="218"/>
      <c r="E2" s="214"/>
      <c r="F2" s="214"/>
      <c r="G2" s="214"/>
      <c r="H2" s="215"/>
      <c r="I2" s="215"/>
      <c r="J2" s="215"/>
      <c r="K2" s="215"/>
      <c r="L2" s="215"/>
      <c r="M2" s="215"/>
      <c r="N2" s="215"/>
      <c r="O2" s="215"/>
    </row>
    <row r="3" spans="1:15" ht="22.5" customHeight="1" thickBot="1" x14ac:dyDescent="0.25"/>
    <row r="4" spans="1:15" s="49" customFormat="1" ht="39" customHeight="1" thickBot="1" x14ac:dyDescent="0.25">
      <c r="A4" s="219" t="s">
        <v>116</v>
      </c>
      <c r="B4" s="220"/>
      <c r="C4" s="221"/>
      <c r="D4" s="222"/>
      <c r="E4" s="222"/>
      <c r="F4" s="222"/>
      <c r="G4" s="222"/>
      <c r="H4" s="222"/>
      <c r="I4" s="223"/>
      <c r="J4" s="221"/>
      <c r="K4" s="224">
        <f>(K6+K10+K18+K14+K21+K24)/6</f>
        <v>0.50555555555555565</v>
      </c>
      <c r="L4" s="225"/>
      <c r="M4" s="225"/>
      <c r="N4" s="226"/>
      <c r="O4" s="227"/>
    </row>
    <row r="5" spans="1:15" s="50" customFormat="1" ht="76.5" customHeight="1" thickBot="1" x14ac:dyDescent="0.25">
      <c r="A5" s="228" t="s">
        <v>130</v>
      </c>
      <c r="B5" s="229" t="s">
        <v>138</v>
      </c>
      <c r="C5" s="230" t="s">
        <v>91</v>
      </c>
      <c r="D5" s="231" t="s">
        <v>12</v>
      </c>
      <c r="E5" s="232" t="s">
        <v>57</v>
      </c>
      <c r="F5" s="233" t="s">
        <v>91</v>
      </c>
      <c r="G5" s="233" t="s">
        <v>59</v>
      </c>
      <c r="H5" s="233" t="s">
        <v>39</v>
      </c>
      <c r="I5" s="233" t="s">
        <v>48</v>
      </c>
      <c r="J5" s="234" t="s">
        <v>13</v>
      </c>
      <c r="K5" s="235" t="s">
        <v>33</v>
      </c>
      <c r="L5" s="236" t="s">
        <v>31</v>
      </c>
      <c r="M5" s="236" t="s">
        <v>109</v>
      </c>
      <c r="N5" s="236" t="s">
        <v>40</v>
      </c>
      <c r="O5" s="236" t="s">
        <v>137</v>
      </c>
    </row>
    <row r="6" spans="1:15" ht="40.5" customHeight="1" x14ac:dyDescent="0.2">
      <c r="A6" s="44" t="s">
        <v>79</v>
      </c>
      <c r="B6" s="96" t="s">
        <v>94</v>
      </c>
      <c r="C6" s="97"/>
      <c r="D6" s="51"/>
      <c r="E6" s="40"/>
      <c r="F6" s="40"/>
      <c r="G6" s="40"/>
      <c r="H6" s="41"/>
      <c r="I6" s="104"/>
      <c r="J6" s="105"/>
      <c r="K6" s="124">
        <f>(K7+K8+K9)/3</f>
        <v>1</v>
      </c>
      <c r="L6" s="107"/>
      <c r="M6" s="144"/>
      <c r="N6" s="52"/>
      <c r="O6" s="52"/>
    </row>
    <row r="7" spans="1:15" ht="60.75" customHeight="1" x14ac:dyDescent="0.2">
      <c r="A7" s="45" t="s">
        <v>80</v>
      </c>
      <c r="B7" s="98" t="s">
        <v>164</v>
      </c>
      <c r="C7" s="99" t="s">
        <v>108</v>
      </c>
      <c r="D7" s="53" t="s">
        <v>26</v>
      </c>
      <c r="E7" s="23" t="str">
        <f>IF(D7&lt;&gt;"",VLOOKUP(D7,Table_statut_prog,3,FALSE),"")</f>
        <v>-</v>
      </c>
      <c r="F7" s="23" t="str">
        <f>IF(D7&lt;&gt;"",IF(E7="?",C7,E7),"")</f>
        <v>-</v>
      </c>
      <c r="G7" s="23">
        <f>IF(D7&lt;&gt;"",VLOOKUP(D7,Table_statut_prog,4,FALSE),"")</f>
        <v>5</v>
      </c>
      <c r="H7" s="24" t="str">
        <f>IF(G7&lt;&gt;"",IF(G7&lt;&gt;"-",REPT("g",G7),"="),"")</f>
        <v>ggggg</v>
      </c>
      <c r="I7" s="108"/>
      <c r="J7" s="109"/>
      <c r="K7" s="129">
        <f>IF(D7&lt;&gt;"",VLOOKUP(D7,[0]!Table_statut_prog,2,0),"")</f>
        <v>1</v>
      </c>
      <c r="L7" s="111"/>
      <c r="M7" s="145" t="s">
        <v>29</v>
      </c>
      <c r="N7" s="54"/>
      <c r="O7" s="188" t="s">
        <v>225</v>
      </c>
    </row>
    <row r="8" spans="1:15" ht="60.75" customHeight="1" x14ac:dyDescent="0.2">
      <c r="A8" s="45" t="s">
        <v>81</v>
      </c>
      <c r="B8" s="98" t="s">
        <v>165</v>
      </c>
      <c r="C8" s="99" t="s">
        <v>108</v>
      </c>
      <c r="D8" s="53" t="s">
        <v>26</v>
      </c>
      <c r="E8" s="23" t="str">
        <f t="shared" ref="E8:E13" si="0">IF(D8&lt;&gt;"",VLOOKUP(D8,Table_statut_prog,3,FALSE),"")</f>
        <v>-</v>
      </c>
      <c r="F8" s="23" t="str">
        <f>IF(D8&lt;&gt;"",IF(E8="?",C8,E8),"")</f>
        <v>-</v>
      </c>
      <c r="G8" s="23">
        <f t="shared" ref="G8:G13" si="1">IF(D8&lt;&gt;"",VLOOKUP(D8,Table_statut_prog,4,FALSE),"")</f>
        <v>5</v>
      </c>
      <c r="H8" s="24" t="str">
        <f t="shared" ref="H8:H13" si="2">IF(G8&lt;&gt;"",IF(G8&lt;&gt;"-",REPT("g",G8),"="),"")</f>
        <v>ggggg</v>
      </c>
      <c r="I8" s="108"/>
      <c r="J8" s="109"/>
      <c r="K8" s="129">
        <f>IF(D8&lt;&gt;"",VLOOKUP(D8,[0]!Table_statut_prog,2,0),"")</f>
        <v>1</v>
      </c>
      <c r="L8" s="111"/>
      <c r="M8" s="145" t="s">
        <v>29</v>
      </c>
      <c r="N8" s="54"/>
      <c r="O8" s="188"/>
    </row>
    <row r="9" spans="1:15" ht="60.75" customHeight="1" x14ac:dyDescent="0.2">
      <c r="A9" s="45" t="s">
        <v>105</v>
      </c>
      <c r="B9" s="98" t="s">
        <v>166</v>
      </c>
      <c r="C9" s="99" t="s">
        <v>107</v>
      </c>
      <c r="D9" s="53" t="s">
        <v>26</v>
      </c>
      <c r="E9" s="23" t="str">
        <f t="shared" ref="E9" si="3">IF(D9&lt;&gt;"",VLOOKUP(D9,Table_statut_prog,3,FALSE),"")</f>
        <v>-</v>
      </c>
      <c r="F9" s="23" t="str">
        <f>IF(D9&lt;&gt;"",IF(E9="?",C9,E9),"")</f>
        <v>-</v>
      </c>
      <c r="G9" s="23">
        <f t="shared" ref="G9" si="4">IF(D9&lt;&gt;"",VLOOKUP(D9,Table_statut_prog,4,FALSE),"")</f>
        <v>5</v>
      </c>
      <c r="H9" s="24" t="str">
        <f t="shared" ref="H9" si="5">IF(G9&lt;&gt;"",IF(G9&lt;&gt;"-",REPT("g",G9),"="),"")</f>
        <v>ggggg</v>
      </c>
      <c r="I9" s="108"/>
      <c r="J9" s="109"/>
      <c r="K9" s="129">
        <f>IF(D9&lt;&gt;"",VLOOKUP(D9,[0]!Table_statut_prog,2,0),"")</f>
        <v>1</v>
      </c>
      <c r="L9" s="111"/>
      <c r="M9" s="145"/>
      <c r="N9" s="54"/>
      <c r="O9" s="188"/>
    </row>
    <row r="10" spans="1:15" ht="40.5" customHeight="1" x14ac:dyDescent="0.2">
      <c r="A10" s="46" t="s">
        <v>82</v>
      </c>
      <c r="B10" s="100" t="s">
        <v>167</v>
      </c>
      <c r="C10" s="101"/>
      <c r="D10" s="55"/>
      <c r="E10" s="38"/>
      <c r="F10" s="38"/>
      <c r="G10" s="38"/>
      <c r="H10" s="28"/>
      <c r="I10" s="112"/>
      <c r="J10" s="113"/>
      <c r="K10" s="134">
        <f>(K11+K12+K13)/3</f>
        <v>1</v>
      </c>
      <c r="L10" s="115"/>
      <c r="M10" s="146"/>
      <c r="N10" s="56"/>
      <c r="O10" s="56"/>
    </row>
    <row r="11" spans="1:15" ht="57.75" customHeight="1" x14ac:dyDescent="0.2">
      <c r="A11" s="45" t="s">
        <v>83</v>
      </c>
      <c r="B11" s="98" t="s">
        <v>168</v>
      </c>
      <c r="C11" s="99" t="s">
        <v>107</v>
      </c>
      <c r="D11" s="53" t="s">
        <v>26</v>
      </c>
      <c r="E11" s="23" t="str">
        <f t="shared" si="0"/>
        <v>-</v>
      </c>
      <c r="F11" s="23" t="str">
        <f>IF(D11&lt;&gt;"",IF(E11="?",C11,E11),"")</f>
        <v>-</v>
      </c>
      <c r="G11" s="23">
        <f t="shared" si="1"/>
        <v>5</v>
      </c>
      <c r="H11" s="24" t="str">
        <f t="shared" si="2"/>
        <v>ggggg</v>
      </c>
      <c r="I11" s="108"/>
      <c r="J11" s="109"/>
      <c r="K11" s="129">
        <f>IF(D11&lt;&gt;"",VLOOKUP(D11,[0]!Table_statut_prog,2,0),"")</f>
        <v>1</v>
      </c>
      <c r="L11" s="57"/>
      <c r="M11" s="65"/>
      <c r="N11" s="57"/>
      <c r="O11" s="183" t="s">
        <v>226</v>
      </c>
    </row>
    <row r="12" spans="1:15" ht="57.75" customHeight="1" x14ac:dyDescent="0.2">
      <c r="A12" s="45" t="s">
        <v>84</v>
      </c>
      <c r="B12" s="98" t="s">
        <v>169</v>
      </c>
      <c r="C12" s="99" t="s">
        <v>107</v>
      </c>
      <c r="D12" s="53" t="s">
        <v>26</v>
      </c>
      <c r="E12" s="23" t="str">
        <f t="shared" si="0"/>
        <v>-</v>
      </c>
      <c r="F12" s="23" t="str">
        <f>IF(D12&lt;&gt;"",IF(E12="?",C12,E12),"")</f>
        <v>-</v>
      </c>
      <c r="G12" s="23">
        <f t="shared" si="1"/>
        <v>5</v>
      </c>
      <c r="H12" s="24" t="str">
        <f t="shared" si="2"/>
        <v>ggggg</v>
      </c>
      <c r="I12" s="108"/>
      <c r="J12" s="109"/>
      <c r="K12" s="129">
        <f>IF(D12&lt;&gt;"",VLOOKUP(D12,[0]!Table_statut_prog,2,0),"")</f>
        <v>1</v>
      </c>
      <c r="L12" s="116"/>
      <c r="M12" s="65"/>
      <c r="N12" s="58"/>
      <c r="O12" s="183"/>
    </row>
    <row r="13" spans="1:15" ht="57.75" customHeight="1" x14ac:dyDescent="0.2">
      <c r="A13" s="45" t="s">
        <v>85</v>
      </c>
      <c r="B13" s="98" t="s">
        <v>172</v>
      </c>
      <c r="C13" s="99" t="s">
        <v>146</v>
      </c>
      <c r="D13" s="53" t="s">
        <v>26</v>
      </c>
      <c r="E13" s="23" t="str">
        <f t="shared" si="0"/>
        <v>-</v>
      </c>
      <c r="F13" s="23" t="str">
        <f>IF(D13&lt;&gt;"",IF(E13="?",C13,E13),"")</f>
        <v>-</v>
      </c>
      <c r="G13" s="23">
        <f t="shared" si="1"/>
        <v>5</v>
      </c>
      <c r="H13" s="24" t="str">
        <f t="shared" si="2"/>
        <v>ggggg</v>
      </c>
      <c r="I13" s="108"/>
      <c r="J13" s="109"/>
      <c r="K13" s="129">
        <f>IF(D13&lt;&gt;"",VLOOKUP(D13,[0]!Table_statut_prog,2,0),"")</f>
        <v>1</v>
      </c>
      <c r="L13" s="65"/>
      <c r="M13" s="65"/>
      <c r="N13" s="59"/>
      <c r="O13" s="183"/>
    </row>
    <row r="14" spans="1:15" ht="40.5" customHeight="1" x14ac:dyDescent="0.2">
      <c r="A14" s="46" t="s">
        <v>87</v>
      </c>
      <c r="B14" s="100" t="s">
        <v>95</v>
      </c>
      <c r="C14" s="101"/>
      <c r="D14" s="55"/>
      <c r="E14" s="38"/>
      <c r="F14" s="38"/>
      <c r="G14" s="38"/>
      <c r="H14" s="28"/>
      <c r="I14" s="112"/>
      <c r="J14" s="113"/>
      <c r="K14" s="134">
        <f>(K15+K16+K17)/3</f>
        <v>0.83333333333333337</v>
      </c>
      <c r="L14" s="117"/>
      <c r="M14" s="117"/>
      <c r="N14" s="60"/>
      <c r="O14" s="60"/>
    </row>
    <row r="15" spans="1:15" ht="52.5" customHeight="1" x14ac:dyDescent="0.2">
      <c r="A15" s="45" t="s">
        <v>88</v>
      </c>
      <c r="B15" s="98" t="s">
        <v>170</v>
      </c>
      <c r="C15" s="99" t="s">
        <v>107</v>
      </c>
      <c r="D15" s="53" t="s">
        <v>26</v>
      </c>
      <c r="E15" s="23" t="str">
        <f>IF(D15&lt;&gt;"",VLOOKUP(D15,Table_statut_prog,3,FALSE),"")</f>
        <v>-</v>
      </c>
      <c r="F15" s="23" t="str">
        <f>IF(D15&lt;&gt;"",IF(E15="?",C15,E15),"")</f>
        <v>-</v>
      </c>
      <c r="G15" s="23">
        <f>IF(D15&lt;&gt;"",VLOOKUP(D15,Table_statut_prog,4,FALSE),"")</f>
        <v>5</v>
      </c>
      <c r="H15" s="24" t="str">
        <f>IF(G15&lt;&gt;"",IF(G15&lt;&gt;"-",REPT("g",G15),"="),"")</f>
        <v>ggggg</v>
      </c>
      <c r="I15" s="108"/>
      <c r="J15" s="109"/>
      <c r="K15" s="129">
        <f>IF(D15&lt;&gt;"",VLOOKUP(D15,[0]!Table_statut_prog,2,0),"")</f>
        <v>1</v>
      </c>
      <c r="L15" s="65"/>
      <c r="M15" s="65"/>
      <c r="N15" s="59"/>
      <c r="O15" s="183" t="s">
        <v>227</v>
      </c>
    </row>
    <row r="16" spans="1:15" ht="52.5" customHeight="1" x14ac:dyDescent="0.2">
      <c r="A16" s="45" t="s">
        <v>89</v>
      </c>
      <c r="B16" s="98" t="s">
        <v>171</v>
      </c>
      <c r="C16" s="99" t="s">
        <v>107</v>
      </c>
      <c r="D16" s="53" t="s">
        <v>26</v>
      </c>
      <c r="E16" s="23" t="str">
        <f>IF(D16&lt;&gt;"",VLOOKUP(D16,Table_statut_prog,3,FALSE),"")</f>
        <v>-</v>
      </c>
      <c r="F16" s="23" t="str">
        <f>IF(D16&lt;&gt;"",IF(E16="?",C16,E16),"")</f>
        <v>-</v>
      </c>
      <c r="G16" s="23">
        <f>IF(D16&lt;&gt;"",VLOOKUP(D16,Table_statut_prog,4,FALSE),"")</f>
        <v>5</v>
      </c>
      <c r="H16" s="24" t="str">
        <f>IF(G16&lt;&gt;"",IF(G16&lt;&gt;"-",REPT("g",G16),"="),"")</f>
        <v>ggggg</v>
      </c>
      <c r="I16" s="108"/>
      <c r="J16" s="109"/>
      <c r="K16" s="129">
        <f>IF(D16&lt;&gt;"",VLOOKUP(D16,[0]!Table_statut_prog,2,0),"")</f>
        <v>1</v>
      </c>
      <c r="L16" s="65"/>
      <c r="M16" s="65"/>
      <c r="N16" s="59"/>
      <c r="O16" s="183"/>
    </row>
    <row r="17" spans="1:17" ht="52.5" customHeight="1" x14ac:dyDescent="0.2">
      <c r="A17" s="45" t="s">
        <v>90</v>
      </c>
      <c r="B17" s="98" t="s">
        <v>173</v>
      </c>
      <c r="C17" s="99" t="s">
        <v>146</v>
      </c>
      <c r="D17" s="53" t="s">
        <v>67</v>
      </c>
      <c r="E17" s="23" t="str">
        <f>IF(D17&lt;&gt;"",VLOOKUP(D17,Table_statut_prog,3,FALSE),"")</f>
        <v>?</v>
      </c>
      <c r="F17" s="23" t="str">
        <f>IF(D17&lt;&gt;"",IF(E17="?",C17,E17),"")</f>
        <v>MOE / MOA</v>
      </c>
      <c r="G17" s="23">
        <f>IF(D17&lt;&gt;"",VLOOKUP(D17,Table_statut_prog,4,FALSE),"")</f>
        <v>3</v>
      </c>
      <c r="H17" s="24" t="str">
        <f>IF(G17&lt;&gt;"",IF(G17&lt;&gt;"-",REPT("g",G17),"="),"")</f>
        <v>ggg</v>
      </c>
      <c r="I17" s="108"/>
      <c r="J17" s="109"/>
      <c r="K17" s="129">
        <f>IF(D17&lt;&gt;"",VLOOKUP(D17,[0]!Table_statut_prog,2,0),"")</f>
        <v>0.5</v>
      </c>
      <c r="L17" s="65"/>
      <c r="M17" s="65"/>
      <c r="N17" s="59"/>
      <c r="O17" s="183"/>
    </row>
    <row r="18" spans="1:17" ht="40.5" customHeight="1" x14ac:dyDescent="0.2">
      <c r="A18" s="46" t="s">
        <v>97</v>
      </c>
      <c r="B18" s="100" t="s">
        <v>96</v>
      </c>
      <c r="C18" s="101"/>
      <c r="D18" s="55"/>
      <c r="E18" s="38"/>
      <c r="F18" s="38"/>
      <c r="G18" s="38"/>
      <c r="H18" s="28"/>
      <c r="I18" s="112"/>
      <c r="J18" s="113"/>
      <c r="K18" s="134">
        <f>(K20+K19)/2</f>
        <v>0.1</v>
      </c>
      <c r="L18" s="117"/>
      <c r="M18" s="117"/>
      <c r="N18" s="60"/>
      <c r="O18" s="60"/>
    </row>
    <row r="19" spans="1:17" ht="40.5" customHeight="1" x14ac:dyDescent="0.2">
      <c r="A19" s="45" t="s">
        <v>100</v>
      </c>
      <c r="B19" s="98" t="s">
        <v>174</v>
      </c>
      <c r="C19" s="99" t="s">
        <v>107</v>
      </c>
      <c r="D19" s="53" t="s">
        <v>65</v>
      </c>
      <c r="E19" s="23" t="str">
        <f>IF(D19&lt;&gt;"",VLOOKUP(D19,Table_statut_prog,3,FALSE),"")</f>
        <v>?</v>
      </c>
      <c r="F19" s="23" t="str">
        <f>IF(D19&lt;&gt;"",IF(E19="?",C19,E19),"")</f>
        <v>MOE</v>
      </c>
      <c r="G19" s="23">
        <f>IF(D19&lt;&gt;"",VLOOKUP(D19,Table_statut_prog,4,FALSE),"")</f>
        <v>1</v>
      </c>
      <c r="H19" s="24" t="str">
        <f>IF(G19&lt;&gt;"",IF(G19&lt;&gt;"-",REPT("g",G19),"="),"")</f>
        <v>g</v>
      </c>
      <c r="I19" s="108"/>
      <c r="J19" s="109"/>
      <c r="K19" s="129">
        <f>IF(D19&lt;&gt;"",VLOOKUP(D19,[0]!Table_statut_prog,2,0),"")</f>
        <v>0.1</v>
      </c>
      <c r="L19" s="65"/>
      <c r="M19" s="65"/>
      <c r="N19" s="59"/>
      <c r="O19" s="183" t="s">
        <v>188</v>
      </c>
    </row>
    <row r="20" spans="1:17" ht="40.5" customHeight="1" x14ac:dyDescent="0.2">
      <c r="A20" s="45" t="s">
        <v>101</v>
      </c>
      <c r="B20" s="98" t="s">
        <v>175</v>
      </c>
      <c r="C20" s="99" t="s">
        <v>108</v>
      </c>
      <c r="D20" s="53" t="s">
        <v>65</v>
      </c>
      <c r="E20" s="23" t="str">
        <f>IF(D20&lt;&gt;"",VLOOKUP(D20,Table_statut_prog,3,FALSE),"")</f>
        <v>?</v>
      </c>
      <c r="F20" s="23" t="str">
        <f>IF(D20&lt;&gt;"",IF(E20="?",C20,E20),"")</f>
        <v>MOA</v>
      </c>
      <c r="G20" s="23">
        <f>IF(D20&lt;&gt;"",VLOOKUP(D20,Table_statut_prog,4,FALSE),"")</f>
        <v>1</v>
      </c>
      <c r="H20" s="24" t="str">
        <f>IF(G20&lt;&gt;"",IF(G20&lt;&gt;"-",REPT("g",G20),"="),"")</f>
        <v>g</v>
      </c>
      <c r="I20" s="108"/>
      <c r="J20" s="109"/>
      <c r="K20" s="129">
        <f>IF(D20&lt;&gt;"",VLOOKUP(D20,[0]!Table_statut_prog,2,0),"")</f>
        <v>0.1</v>
      </c>
      <c r="L20" s="65"/>
      <c r="M20" s="65"/>
      <c r="N20" s="59"/>
      <c r="O20" s="183"/>
    </row>
    <row r="21" spans="1:17" ht="40.5" customHeight="1" x14ac:dyDescent="0.2">
      <c r="A21" s="46" t="s">
        <v>98</v>
      </c>
      <c r="B21" s="100" t="s">
        <v>176</v>
      </c>
      <c r="C21" s="101"/>
      <c r="D21" s="55"/>
      <c r="E21" s="38"/>
      <c r="F21" s="38"/>
      <c r="G21" s="38"/>
      <c r="H21" s="28"/>
      <c r="I21" s="112"/>
      <c r="J21" s="113"/>
      <c r="K21" s="134">
        <f>(K23+K22)/2</f>
        <v>0.1</v>
      </c>
      <c r="L21" s="117"/>
      <c r="M21" s="117"/>
      <c r="N21" s="60"/>
      <c r="O21" s="60"/>
    </row>
    <row r="22" spans="1:17" ht="40.5" customHeight="1" x14ac:dyDescent="0.2">
      <c r="A22" s="45" t="s">
        <v>103</v>
      </c>
      <c r="B22" s="98" t="s">
        <v>177</v>
      </c>
      <c r="C22" s="99" t="s">
        <v>107</v>
      </c>
      <c r="D22" s="53" t="s">
        <v>65</v>
      </c>
      <c r="E22" s="23" t="str">
        <f>IF(D22&lt;&gt;"",VLOOKUP(D22,Table_statut_prog,3,FALSE),"")</f>
        <v>?</v>
      </c>
      <c r="F22" s="23" t="str">
        <f>IF(D22&lt;&gt;"",IF(E22="?",C22,E22),"")</f>
        <v>MOE</v>
      </c>
      <c r="G22" s="23">
        <f>IF(D22&lt;&gt;"",VLOOKUP(D22,Table_statut_prog,4,FALSE),"")</f>
        <v>1</v>
      </c>
      <c r="H22" s="24" t="str">
        <f>IF(G22&lt;&gt;"",IF(G22&lt;&gt;"-",REPT("g",G22),"="),"")</f>
        <v>g</v>
      </c>
      <c r="I22" s="108"/>
      <c r="J22" s="109"/>
      <c r="K22" s="129">
        <f>IF(D22&lt;&gt;"",VLOOKUP(D22,[0]!Table_statut_prog,2,0),"")</f>
        <v>0.1</v>
      </c>
      <c r="L22" s="65"/>
      <c r="M22" s="65"/>
      <c r="N22" s="59"/>
      <c r="O22" s="183" t="s">
        <v>219</v>
      </c>
    </row>
    <row r="23" spans="1:17" ht="40.5" customHeight="1" x14ac:dyDescent="0.2">
      <c r="A23" s="45" t="s">
        <v>104</v>
      </c>
      <c r="B23" s="98" t="s">
        <v>178</v>
      </c>
      <c r="C23" s="99" t="s">
        <v>146</v>
      </c>
      <c r="D23" s="53" t="s">
        <v>65</v>
      </c>
      <c r="E23" s="23" t="str">
        <f>IF(D23&lt;&gt;"",VLOOKUP(D23,Table_statut_prog,3,FALSE),"")</f>
        <v>?</v>
      </c>
      <c r="F23" s="23" t="str">
        <f>IF(D23&lt;&gt;"",IF(E23="?",C23,E23),"")</f>
        <v>MOE / MOA</v>
      </c>
      <c r="G23" s="23">
        <f>IF(D23&lt;&gt;"",VLOOKUP(D23,Table_statut_prog,4,FALSE),"")</f>
        <v>1</v>
      </c>
      <c r="H23" s="24" t="str">
        <f>IF(G23&lt;&gt;"",IF(G23&lt;&gt;"-",REPT("g",G23),"="),"")</f>
        <v>g</v>
      </c>
      <c r="I23" s="108"/>
      <c r="J23" s="109"/>
      <c r="K23" s="129">
        <f>IF(D23&lt;&gt;"",VLOOKUP(D23,[0]!Table_statut_prog,2,0),"")</f>
        <v>0.1</v>
      </c>
      <c r="L23" s="65"/>
      <c r="M23" s="65"/>
      <c r="N23" s="59"/>
      <c r="O23" s="183"/>
    </row>
    <row r="24" spans="1:17" ht="40.5" customHeight="1" x14ac:dyDescent="0.2">
      <c r="A24" s="46" t="s">
        <v>179</v>
      </c>
      <c r="B24" s="100" t="s">
        <v>99</v>
      </c>
      <c r="C24" s="101"/>
      <c r="D24" s="55"/>
      <c r="E24" s="38"/>
      <c r="F24" s="38"/>
      <c r="G24" s="38"/>
      <c r="H24" s="28"/>
      <c r="I24" s="112"/>
      <c r="J24" s="113"/>
      <c r="K24" s="134">
        <f>(K25+K26+K27+K28)/4</f>
        <v>0</v>
      </c>
      <c r="L24" s="117"/>
      <c r="M24" s="117"/>
      <c r="N24" s="60"/>
      <c r="O24" s="60"/>
      <c r="P24" s="88"/>
    </row>
    <row r="25" spans="1:17" ht="40.5" customHeight="1" x14ac:dyDescent="0.2">
      <c r="A25" s="45" t="s">
        <v>180</v>
      </c>
      <c r="B25" s="98" t="s">
        <v>184</v>
      </c>
      <c r="C25" s="99" t="s">
        <v>146</v>
      </c>
      <c r="D25" s="53" t="s">
        <v>133</v>
      </c>
      <c r="E25" s="23" t="str">
        <f>IF(D25&lt;&gt;"",VLOOKUP(D25,Table_statut_prog,3,FALSE),"")</f>
        <v>?</v>
      </c>
      <c r="F25" s="23" t="str">
        <f>IF(D25&lt;&gt;"",IF(E25="?",C25,E25),"")</f>
        <v>MOE / MOA</v>
      </c>
      <c r="G25" s="23">
        <f>IF(D25&lt;&gt;"",VLOOKUP(D25,Table_statut_prog,4,FALSE),"")</f>
        <v>0</v>
      </c>
      <c r="H25" s="24" t="str">
        <f>IF(G25&lt;&gt;"",IF(G25&lt;&gt;"-",REPT("g",G25),"="),"")</f>
        <v/>
      </c>
      <c r="I25" s="108"/>
      <c r="J25" s="109"/>
      <c r="K25" s="129">
        <f>IF(D25&lt;&gt;"",VLOOKUP(D25,[0]!Table_statut_prog,2,0),"")</f>
        <v>0</v>
      </c>
      <c r="L25" s="65"/>
      <c r="M25" s="65" t="s">
        <v>29</v>
      </c>
      <c r="N25" s="59"/>
      <c r="O25" s="183" t="s">
        <v>220</v>
      </c>
    </row>
    <row r="26" spans="1:17" ht="40.5" customHeight="1" x14ac:dyDescent="0.2">
      <c r="A26" s="45" t="s">
        <v>181</v>
      </c>
      <c r="B26" s="98" t="s">
        <v>185</v>
      </c>
      <c r="C26" s="99" t="s">
        <v>107</v>
      </c>
      <c r="D26" s="53" t="s">
        <v>133</v>
      </c>
      <c r="E26" s="23" t="str">
        <f>IF(D26&lt;&gt;"",VLOOKUP(D26,Table_statut_prog,3,FALSE),"")</f>
        <v>?</v>
      </c>
      <c r="F26" s="23" t="str">
        <f>IF(D26&lt;&gt;"",IF(E26="?",C26,E26),"")</f>
        <v>MOE</v>
      </c>
      <c r="G26" s="23">
        <f>IF(D26&lt;&gt;"",VLOOKUP(D26,Table_statut_prog,4,FALSE),"")</f>
        <v>0</v>
      </c>
      <c r="H26" s="24" t="str">
        <f>IF(G26&lt;&gt;"",IF(G26&lt;&gt;"-",REPT("g",G26),"="),"")</f>
        <v/>
      </c>
      <c r="I26" s="108"/>
      <c r="J26" s="109"/>
      <c r="K26" s="129">
        <f>IF(D26&lt;&gt;"",VLOOKUP(D26,[0]!Table_statut_prog,2,0),"")</f>
        <v>0</v>
      </c>
      <c r="L26" s="65"/>
      <c r="M26" s="65"/>
      <c r="N26" s="59"/>
      <c r="O26" s="183"/>
    </row>
    <row r="27" spans="1:17" ht="40.5" customHeight="1" x14ac:dyDescent="0.2">
      <c r="A27" s="45" t="s">
        <v>182</v>
      </c>
      <c r="B27" s="98" t="s">
        <v>186</v>
      </c>
      <c r="C27" s="99" t="s">
        <v>146</v>
      </c>
      <c r="D27" s="53" t="s">
        <v>133</v>
      </c>
      <c r="E27" s="23" t="str">
        <f>IF(D27&lt;&gt;"",VLOOKUP(D27,Table_statut_prog,3,FALSE),"")</f>
        <v>?</v>
      </c>
      <c r="F27" s="23" t="str">
        <f>IF(D27&lt;&gt;"",IF(E27="?",C27,E27),"")</f>
        <v>MOE / MOA</v>
      </c>
      <c r="G27" s="23">
        <f>IF(D27&lt;&gt;"",VLOOKUP(D27,Table_statut_prog,4,FALSE),"")</f>
        <v>0</v>
      </c>
      <c r="H27" s="24" t="str">
        <f>IF(G27&lt;&gt;"",IF(G27&lt;&gt;"-",REPT("g",G27),"="),"")</f>
        <v/>
      </c>
      <c r="I27" s="108"/>
      <c r="J27" s="109"/>
      <c r="K27" s="129">
        <f>IF(D27&lt;&gt;"",VLOOKUP(D27,[0]!Table_statut_prog,2,0),"")</f>
        <v>0</v>
      </c>
      <c r="L27" s="65"/>
      <c r="M27" s="65" t="s">
        <v>29</v>
      </c>
      <c r="N27" s="59"/>
      <c r="O27" s="186"/>
    </row>
    <row r="28" spans="1:17" ht="40.5" customHeight="1" thickBot="1" x14ac:dyDescent="0.25">
      <c r="A28" s="47" t="s">
        <v>183</v>
      </c>
      <c r="B28" s="102" t="s">
        <v>187</v>
      </c>
      <c r="C28" s="103" t="s">
        <v>108</v>
      </c>
      <c r="D28" s="61" t="s">
        <v>133</v>
      </c>
      <c r="E28" s="26" t="str">
        <f>IF(D28&lt;&gt;"",VLOOKUP(D28,Table_statut_prog,3,FALSE),"")</f>
        <v>?</v>
      </c>
      <c r="F28" s="26" t="str">
        <f>IF(D28&lt;&gt;"",IF(E28="?",C28,E28),"")</f>
        <v>MOA</v>
      </c>
      <c r="G28" s="26">
        <f>IF(D28&lt;&gt;"",VLOOKUP(D28,Table_statut_prog,4,FALSE),"")</f>
        <v>0</v>
      </c>
      <c r="H28" s="27" t="str">
        <f>IF(G28&lt;&gt;"",IF(G28&lt;&gt;"-",REPT("g",G28),"="),"")</f>
        <v/>
      </c>
      <c r="I28" s="118"/>
      <c r="J28" s="119"/>
      <c r="K28" s="142">
        <f>IF(D28&lt;&gt;"",VLOOKUP(D28,[0]!Table_statut_prog,2,0),"")</f>
        <v>0</v>
      </c>
      <c r="L28" s="121"/>
      <c r="M28" s="121" t="s">
        <v>29</v>
      </c>
      <c r="N28" s="62"/>
      <c r="O28" s="187"/>
    </row>
    <row r="30" spans="1:17" s="77" customFormat="1" ht="21" customHeight="1" x14ac:dyDescent="0.2">
      <c r="A30" s="87" t="s">
        <v>43</v>
      </c>
      <c r="B30" s="86"/>
      <c r="J30" s="85"/>
      <c r="K30" s="85"/>
      <c r="L30" s="85"/>
      <c r="M30" s="85"/>
      <c r="N30" s="85"/>
      <c r="O30" s="88"/>
      <c r="Q30" s="88"/>
    </row>
    <row r="31" spans="1:17" s="90" customFormat="1" ht="21" customHeight="1" x14ac:dyDescent="0.2">
      <c r="A31" s="89" t="s">
        <v>139</v>
      </c>
      <c r="O31" s="91"/>
      <c r="Q31" s="91"/>
    </row>
    <row r="32" spans="1:17" s="90" customFormat="1" ht="15" x14ac:dyDescent="0.2">
      <c r="A32" s="90" t="s">
        <v>42</v>
      </c>
      <c r="B32" s="89" t="s">
        <v>44</v>
      </c>
      <c r="J32" s="89"/>
      <c r="K32" s="89"/>
      <c r="O32" s="91"/>
    </row>
    <row r="33" spans="1:16" s="90" customFormat="1" ht="15" x14ac:dyDescent="0.2">
      <c r="A33" s="90" t="s">
        <v>45</v>
      </c>
      <c r="B33" s="89" t="s">
        <v>47</v>
      </c>
      <c r="J33" s="89"/>
      <c r="K33" s="89"/>
      <c r="O33" s="91"/>
    </row>
    <row r="34" spans="1:16" s="90" customFormat="1" ht="15" x14ac:dyDescent="0.2">
      <c r="A34" s="90" t="s">
        <v>15</v>
      </c>
      <c r="B34" s="89" t="s">
        <v>46</v>
      </c>
      <c r="J34" s="89"/>
      <c r="K34" s="89"/>
      <c r="O34" s="91"/>
    </row>
    <row r="35" spans="1:16" s="91" customFormat="1" ht="15" x14ac:dyDescent="0.2">
      <c r="C35" s="90"/>
      <c r="D35" s="90"/>
      <c r="E35" s="90"/>
      <c r="F35" s="90"/>
      <c r="G35" s="90"/>
      <c r="H35" s="90"/>
      <c r="J35" s="89"/>
      <c r="K35" s="89"/>
      <c r="L35" s="90"/>
      <c r="M35" s="90"/>
      <c r="N35" s="90"/>
      <c r="P35" s="90"/>
    </row>
    <row r="36" spans="1:16" s="91" customFormat="1" ht="15" x14ac:dyDescent="0.2">
      <c r="A36" s="89" t="s">
        <v>50</v>
      </c>
      <c r="C36" s="90"/>
      <c r="D36" s="90"/>
      <c r="E36" s="90"/>
      <c r="F36" s="90"/>
      <c r="G36" s="90"/>
      <c r="H36" s="90"/>
      <c r="J36" s="89"/>
      <c r="K36" s="89"/>
      <c r="L36" s="90"/>
      <c r="M36" s="90"/>
      <c r="N36" s="90"/>
      <c r="P36" s="90"/>
    </row>
    <row r="37" spans="1:16" s="91" customFormat="1" ht="15" x14ac:dyDescent="0.2">
      <c r="A37" s="89" t="s">
        <v>131</v>
      </c>
      <c r="C37" s="90"/>
      <c r="D37" s="92"/>
      <c r="E37" s="92"/>
      <c r="F37" s="92"/>
      <c r="G37" s="92"/>
      <c r="H37" s="92"/>
      <c r="J37" s="89"/>
      <c r="K37" s="89"/>
      <c r="L37" s="92"/>
      <c r="M37" s="90"/>
      <c r="N37" s="90"/>
      <c r="P37" s="90"/>
    </row>
    <row r="38" spans="1:16" s="91" customFormat="1" ht="15" x14ac:dyDescent="0.2">
      <c r="A38" s="89" t="s">
        <v>71</v>
      </c>
      <c r="C38" s="90"/>
      <c r="D38" s="90"/>
      <c r="E38" s="90"/>
      <c r="F38" s="90"/>
      <c r="G38" s="90"/>
      <c r="H38" s="90"/>
      <c r="J38" s="89"/>
      <c r="K38" s="89"/>
      <c r="L38" s="90"/>
      <c r="M38" s="90"/>
      <c r="N38" s="90"/>
      <c r="P38" s="90"/>
    </row>
    <row r="39" spans="1:16" s="91" customFormat="1" ht="15" x14ac:dyDescent="0.2">
      <c r="A39" s="89" t="s">
        <v>193</v>
      </c>
      <c r="C39" s="90"/>
      <c r="D39" s="92"/>
      <c r="E39" s="92"/>
      <c r="F39" s="92"/>
      <c r="G39" s="92"/>
      <c r="H39" s="92"/>
      <c r="I39" s="90"/>
      <c r="J39" s="90"/>
      <c r="L39" s="90"/>
      <c r="M39" s="90"/>
      <c r="N39" s="90"/>
      <c r="P39" s="90"/>
    </row>
    <row r="40" spans="1:16" s="91" customFormat="1" ht="15" x14ac:dyDescent="0.2">
      <c r="A40" s="89" t="s">
        <v>132</v>
      </c>
      <c r="C40" s="90"/>
      <c r="D40" s="92"/>
      <c r="E40" s="92"/>
      <c r="F40" s="92"/>
      <c r="G40" s="92"/>
      <c r="H40" s="92"/>
      <c r="I40" s="92"/>
      <c r="J40" s="92"/>
      <c r="K40" s="92"/>
      <c r="L40" s="92"/>
      <c r="M40" s="92"/>
      <c r="N40" s="92"/>
      <c r="P40" s="90"/>
    </row>
    <row r="41" spans="1:16" s="93" customFormat="1" ht="15" x14ac:dyDescent="0.2">
      <c r="A41" s="89" t="s">
        <v>194</v>
      </c>
      <c r="C41" s="94"/>
      <c r="D41" s="82"/>
      <c r="E41" s="82"/>
      <c r="F41" s="82"/>
      <c r="G41" s="82"/>
      <c r="H41" s="82"/>
      <c r="I41" s="82"/>
      <c r="J41" s="82"/>
      <c r="K41" s="82"/>
      <c r="L41" s="82"/>
      <c r="M41" s="82"/>
      <c r="N41" s="82"/>
      <c r="P41" s="94"/>
    </row>
    <row r="42" spans="1:16" s="93" customFormat="1" ht="15" x14ac:dyDescent="0.2">
      <c r="A42" s="89" t="s">
        <v>72</v>
      </c>
      <c r="C42" s="94"/>
      <c r="D42" s="82"/>
      <c r="E42" s="82"/>
      <c r="F42" s="82"/>
      <c r="G42" s="82"/>
      <c r="H42" s="82"/>
      <c r="I42" s="82"/>
      <c r="J42" s="82"/>
      <c r="K42" s="82"/>
      <c r="L42" s="82"/>
      <c r="M42" s="82"/>
      <c r="N42" s="82"/>
      <c r="P42" s="94"/>
    </row>
    <row r="43" spans="1:16" s="93" customFormat="1" ht="15" x14ac:dyDescent="0.2">
      <c r="A43" s="89" t="s">
        <v>49</v>
      </c>
      <c r="C43" s="94"/>
      <c r="D43" s="82"/>
      <c r="E43" s="82"/>
      <c r="F43" s="82"/>
      <c r="G43" s="82"/>
      <c r="H43" s="82"/>
      <c r="I43" s="82"/>
      <c r="J43" s="82"/>
      <c r="K43" s="82"/>
      <c r="L43" s="82"/>
      <c r="M43" s="82"/>
      <c r="N43" s="82"/>
      <c r="P43" s="94"/>
    </row>
    <row r="44" spans="1:16" x14ac:dyDescent="0.2">
      <c r="D44"/>
      <c r="E44"/>
      <c r="F44"/>
      <c r="G44"/>
      <c r="H44"/>
      <c r="I44" s="64"/>
      <c r="J44" s="64"/>
      <c r="K44"/>
      <c r="L44" s="64"/>
      <c r="N44" s="64"/>
      <c r="O44" s="64"/>
      <c r="P44" s="2"/>
    </row>
    <row r="45" spans="1:16" x14ac:dyDescent="0.2">
      <c r="J45" s="63"/>
      <c r="K45" s="2"/>
      <c r="L45" s="63"/>
      <c r="N45" s="63"/>
      <c r="O45" s="63"/>
      <c r="P45" s="2"/>
    </row>
  </sheetData>
  <mergeCells count="10">
    <mergeCell ref="A1:D1"/>
    <mergeCell ref="A2:D2"/>
    <mergeCell ref="H1:O2"/>
    <mergeCell ref="O25:O28"/>
    <mergeCell ref="N4:O4"/>
    <mergeCell ref="O11:O13"/>
    <mergeCell ref="O15:O17"/>
    <mergeCell ref="O7:O9"/>
    <mergeCell ref="O19:O20"/>
    <mergeCell ref="O22:O23"/>
  </mergeCells>
  <phoneticPr fontId="15" type="noConversion"/>
  <dataValidations count="2">
    <dataValidation type="list" allowBlank="1" showInputMessage="1" showErrorMessage="1" sqref="D6" xr:uid="{00000000-0002-0000-0200-000000000000}">
      <formula1>Table_simple</formula1>
    </dataValidation>
    <dataValidation type="list" allowBlank="1" showInputMessage="1" showErrorMessage="1" sqref="D7:D28" xr:uid="{00000000-0002-0000-0200-000001000000}">
      <formula1>Table_statut_livrable_2</formula1>
    </dataValidation>
  </dataValidations>
  <pageMargins left="0.86614173228346458" right="0.82677165354330717" top="0.74803149606299213" bottom="0.9055118110236221" header="0.31496062992125984" footer="0.31496062992125984"/>
  <pageSetup paperSize="8" scale="39" fitToHeight="0" orientation="landscape" r:id="rId1"/>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11">
    <pageSetUpPr fitToPage="1"/>
  </sheetPr>
  <dimension ref="A1:Q38"/>
  <sheetViews>
    <sheetView zoomScale="60" zoomScaleNormal="60" zoomScalePageLayoutView="50" workbookViewId="0">
      <selection activeCell="L14" sqref="L14"/>
    </sheetView>
  </sheetViews>
  <sheetFormatPr baseColWidth="10" defaultColWidth="11.42578125" defaultRowHeight="12.75" outlineLevelCol="1" x14ac:dyDescent="0.2"/>
  <cols>
    <col min="1" max="1" width="6.28515625" style="1" customWidth="1"/>
    <col min="2" max="2" width="50.7109375" style="1" customWidth="1"/>
    <col min="3" max="4" width="12.7109375" style="2" customWidth="1"/>
    <col min="5" max="7" width="12.7109375" style="2" hidden="1" customWidth="1" outlineLevel="1"/>
    <col min="8" max="8" width="12.7109375" style="2" customWidth="1" collapsed="1"/>
    <col min="9" max="9" width="15.85546875" style="2" customWidth="1"/>
    <col min="10" max="11" width="12.7109375" style="1" customWidth="1"/>
    <col min="12" max="12" width="17.42578125" style="1" customWidth="1"/>
    <col min="13" max="13" width="17.42578125" style="2" customWidth="1"/>
    <col min="14" max="14" width="100.7109375" style="1" customWidth="1"/>
    <col min="15" max="15" width="67.85546875" style="1" customWidth="1"/>
    <col min="16" max="16384" width="11.42578125" style="1"/>
  </cols>
  <sheetData>
    <row r="1" spans="1:15" ht="54" customHeight="1" thickBot="1" x14ac:dyDescent="0.25">
      <c r="A1" s="241" t="s">
        <v>191</v>
      </c>
      <c r="B1" s="242"/>
      <c r="C1" s="242"/>
      <c r="D1" s="243"/>
      <c r="E1" s="244"/>
      <c r="F1" s="244"/>
      <c r="G1" s="244"/>
      <c r="H1" s="245" t="s">
        <v>192</v>
      </c>
      <c r="I1" s="245"/>
      <c r="J1" s="245"/>
      <c r="K1" s="245"/>
      <c r="L1" s="245"/>
      <c r="M1" s="245"/>
      <c r="N1" s="245"/>
      <c r="O1" s="245"/>
    </row>
    <row r="2" spans="1:15" ht="54" customHeight="1" x14ac:dyDescent="0.2">
      <c r="A2" s="246" t="s">
        <v>189</v>
      </c>
      <c r="B2" s="247"/>
      <c r="C2" s="247"/>
      <c r="D2" s="248"/>
      <c r="E2" s="244"/>
      <c r="F2" s="244"/>
      <c r="G2" s="244"/>
      <c r="H2" s="245"/>
      <c r="I2" s="245"/>
      <c r="J2" s="245"/>
      <c r="K2" s="245"/>
      <c r="L2" s="245"/>
      <c r="M2" s="245"/>
      <c r="N2" s="245"/>
      <c r="O2" s="245"/>
    </row>
    <row r="3" spans="1:15" ht="17.25" customHeight="1" thickBot="1" x14ac:dyDescent="0.25"/>
    <row r="4" spans="1:15" s="49" customFormat="1" ht="39" customHeight="1" thickBot="1" x14ac:dyDescent="0.25">
      <c r="A4" s="249" t="s">
        <v>117</v>
      </c>
      <c r="B4" s="250"/>
      <c r="C4" s="250"/>
      <c r="D4" s="250"/>
      <c r="E4" s="250"/>
      <c r="F4" s="250"/>
      <c r="G4" s="250"/>
      <c r="H4" s="250"/>
      <c r="I4" s="250"/>
      <c r="J4" s="250"/>
      <c r="K4" s="251">
        <f>(K6+K9+K13+K18)/4</f>
        <v>0</v>
      </c>
      <c r="L4" s="252"/>
      <c r="M4" s="252"/>
      <c r="N4" s="253"/>
      <c r="O4" s="254"/>
    </row>
    <row r="5" spans="1:15" s="37" customFormat="1" ht="76.5" customHeight="1" thickBot="1" x14ac:dyDescent="0.25">
      <c r="A5" s="255" t="s">
        <v>130</v>
      </c>
      <c r="B5" s="256" t="s">
        <v>138</v>
      </c>
      <c r="C5" s="257" t="s">
        <v>91</v>
      </c>
      <c r="D5" s="258" t="s">
        <v>12</v>
      </c>
      <c r="E5" s="259" t="s">
        <v>57</v>
      </c>
      <c r="F5" s="259" t="s">
        <v>91</v>
      </c>
      <c r="G5" s="259" t="s">
        <v>59</v>
      </c>
      <c r="H5" s="260" t="s">
        <v>39</v>
      </c>
      <c r="I5" s="260" t="s">
        <v>48</v>
      </c>
      <c r="J5" s="261" t="s">
        <v>13</v>
      </c>
      <c r="K5" s="262" t="s">
        <v>33</v>
      </c>
      <c r="L5" s="258" t="s">
        <v>31</v>
      </c>
      <c r="M5" s="258" t="s">
        <v>109</v>
      </c>
      <c r="N5" s="258" t="s">
        <v>40</v>
      </c>
      <c r="O5" s="258" t="s">
        <v>137</v>
      </c>
    </row>
    <row r="6" spans="1:15" ht="40.5" customHeight="1" x14ac:dyDescent="0.2">
      <c r="A6" s="44" t="s">
        <v>79</v>
      </c>
      <c r="B6" s="96" t="s">
        <v>113</v>
      </c>
      <c r="C6" s="97"/>
      <c r="D6" s="51"/>
      <c r="E6" s="40"/>
      <c r="F6" s="40"/>
      <c r="G6" s="40"/>
      <c r="H6" s="41"/>
      <c r="I6" s="122"/>
      <c r="J6" s="123"/>
      <c r="K6" s="124">
        <f>(K7+K8)/2</f>
        <v>0</v>
      </c>
      <c r="L6" s="125"/>
      <c r="M6" s="126"/>
      <c r="N6" s="42"/>
      <c r="O6" s="42"/>
    </row>
    <row r="7" spans="1:15" ht="40.5" customHeight="1" x14ac:dyDescent="0.2">
      <c r="A7" s="45" t="s">
        <v>80</v>
      </c>
      <c r="B7" s="98" t="s">
        <v>195</v>
      </c>
      <c r="C7" s="99" t="s">
        <v>108</v>
      </c>
      <c r="D7" s="53" t="s">
        <v>133</v>
      </c>
      <c r="E7" s="23" t="str">
        <f t="shared" ref="E7:E21" si="0">IF(D7&lt;&gt;"",VLOOKUP(D7,Table_statut_prog,3,FALSE),"")</f>
        <v>?</v>
      </c>
      <c r="F7" s="23" t="str">
        <f>IF(D7&lt;&gt;"",IF(E7="MOE",C7,E7),"")</f>
        <v>?</v>
      </c>
      <c r="G7" s="23">
        <f>IF(D7&lt;&gt;"",VLOOKUP(D7,Table_statut_prog,4,FALSE),"")</f>
        <v>0</v>
      </c>
      <c r="H7" s="24" t="str">
        <f t="shared" ref="H7:H21" si="1">IF(G7&lt;&gt;"",IF(G7&lt;&gt;"-",REPT("g",G7),"="),"")</f>
        <v/>
      </c>
      <c r="I7" s="127"/>
      <c r="J7" s="128"/>
      <c r="K7" s="129">
        <f>IF(D7&lt;&gt;"",VLOOKUP(D7,[0]!Table_statut_prog,2,0),0)</f>
        <v>0</v>
      </c>
      <c r="L7" s="130"/>
      <c r="M7" s="131" t="s">
        <v>29</v>
      </c>
      <c r="N7" s="30"/>
      <c r="O7" s="185" t="s">
        <v>222</v>
      </c>
    </row>
    <row r="8" spans="1:15" ht="40.5" customHeight="1" x14ac:dyDescent="0.2">
      <c r="A8" s="45" t="s">
        <v>81</v>
      </c>
      <c r="B8" s="98" t="s">
        <v>196</v>
      </c>
      <c r="C8" s="99" t="s">
        <v>108</v>
      </c>
      <c r="D8" s="53" t="s">
        <v>133</v>
      </c>
      <c r="E8" s="23" t="str">
        <f t="shared" si="0"/>
        <v>?</v>
      </c>
      <c r="F8" s="23" t="str">
        <f>IF(D8&lt;&gt;"",IF(E8="?",C8,E8),"")</f>
        <v>MOA</v>
      </c>
      <c r="G8" s="23">
        <f>IF(D8&lt;&gt;"",VLOOKUP(D8,Table_statut_prog,4,FALSE),"")</f>
        <v>0</v>
      </c>
      <c r="H8" s="24" t="str">
        <f t="shared" si="1"/>
        <v/>
      </c>
      <c r="I8" s="127"/>
      <c r="J8" s="128"/>
      <c r="K8" s="129">
        <f>IF(D8&lt;&gt;"",VLOOKUP(D8,[0]!Table_statut_prog,2,0),"")</f>
        <v>0</v>
      </c>
      <c r="L8" s="130"/>
      <c r="M8" s="131" t="s">
        <v>29</v>
      </c>
      <c r="N8" s="30"/>
      <c r="O8" s="202"/>
    </row>
    <row r="9" spans="1:15" ht="40.5" customHeight="1" x14ac:dyDescent="0.2">
      <c r="A9" s="46" t="s">
        <v>82</v>
      </c>
      <c r="B9" s="100" t="s">
        <v>200</v>
      </c>
      <c r="C9" s="101"/>
      <c r="D9" s="55"/>
      <c r="E9" s="38"/>
      <c r="F9" s="38"/>
      <c r="G9" s="38"/>
      <c r="H9" s="28"/>
      <c r="I9" s="132"/>
      <c r="J9" s="133"/>
      <c r="K9" s="134">
        <f>(K10+K11+K12)/3</f>
        <v>0</v>
      </c>
      <c r="L9" s="135"/>
      <c r="M9" s="136"/>
      <c r="N9" s="39"/>
      <c r="O9" s="39"/>
    </row>
    <row r="10" spans="1:15" ht="45" customHeight="1" x14ac:dyDescent="0.2">
      <c r="A10" s="45" t="s">
        <v>83</v>
      </c>
      <c r="B10" s="98" t="s">
        <v>197</v>
      </c>
      <c r="C10" s="99" t="s">
        <v>198</v>
      </c>
      <c r="D10" s="53" t="s">
        <v>133</v>
      </c>
      <c r="E10" s="23" t="str">
        <f t="shared" si="0"/>
        <v>?</v>
      </c>
      <c r="F10" s="23" t="str">
        <f>IF(D10&lt;&gt;"",IF(E10="?",C10,E10),"")</f>
        <v>ENT</v>
      </c>
      <c r="G10" s="23">
        <f>IF(D10&lt;&gt;"",VLOOKUP(D10,Table_statut_prog,4,FALSE),"")</f>
        <v>0</v>
      </c>
      <c r="H10" s="24" t="str">
        <f t="shared" si="1"/>
        <v/>
      </c>
      <c r="I10" s="127"/>
      <c r="J10" s="128"/>
      <c r="K10" s="129">
        <f>IF(D10&lt;&gt;"",VLOOKUP(D10,[0]!Table_statut_prog,2,0),"")</f>
        <v>0</v>
      </c>
      <c r="L10" s="31"/>
      <c r="M10" s="131" t="s">
        <v>29</v>
      </c>
      <c r="N10" s="31"/>
      <c r="O10" s="183" t="s">
        <v>223</v>
      </c>
    </row>
    <row r="11" spans="1:15" ht="45" customHeight="1" x14ac:dyDescent="0.2">
      <c r="A11" s="45" t="s">
        <v>84</v>
      </c>
      <c r="B11" s="98" t="s">
        <v>199</v>
      </c>
      <c r="C11" s="99" t="s">
        <v>198</v>
      </c>
      <c r="D11" s="53" t="s">
        <v>133</v>
      </c>
      <c r="E11" s="23" t="str">
        <f t="shared" si="0"/>
        <v>?</v>
      </c>
      <c r="F11" s="23" t="str">
        <f>IF(D11&lt;&gt;"",IF(E11="?",C11,E11),"")</f>
        <v>ENT</v>
      </c>
      <c r="G11" s="23">
        <f>IF(D11&lt;&gt;"",VLOOKUP(D11,Table_statut_prog,4,FALSE),"")</f>
        <v>0</v>
      </c>
      <c r="H11" s="24" t="str">
        <f t="shared" si="1"/>
        <v/>
      </c>
      <c r="I11" s="127"/>
      <c r="J11" s="128"/>
      <c r="K11" s="129">
        <f>IF(D11&lt;&gt;"",VLOOKUP(D11,[0]!Table_statut_prog,2,0),"")</f>
        <v>0</v>
      </c>
      <c r="L11" s="137"/>
      <c r="M11" s="131" t="s">
        <v>29</v>
      </c>
      <c r="N11" s="32"/>
      <c r="O11" s="183"/>
    </row>
    <row r="12" spans="1:15" ht="45" customHeight="1" x14ac:dyDescent="0.2">
      <c r="A12" s="45" t="s">
        <v>85</v>
      </c>
      <c r="B12" s="98" t="s">
        <v>201</v>
      </c>
      <c r="C12" s="99" t="s">
        <v>205</v>
      </c>
      <c r="D12" s="53" t="s">
        <v>133</v>
      </c>
      <c r="E12" s="23" t="str">
        <f t="shared" ref="E12" si="2">IF(D12&lt;&gt;"",VLOOKUP(D12,Table_statut_prog,3,FALSE),"")</f>
        <v>?</v>
      </c>
      <c r="F12" s="23" t="str">
        <f>IF(D12&lt;&gt;"",IF(E12="?",C12,E12),"")</f>
        <v>MOE / BCT / MOA</v>
      </c>
      <c r="G12" s="23">
        <f>IF(D12&lt;&gt;"",VLOOKUP(D12,Table_statut_prog,4,FALSE),"")</f>
        <v>0</v>
      </c>
      <c r="H12" s="24" t="str">
        <f t="shared" ref="H12" si="3">IF(G12&lt;&gt;"",IF(G12&lt;&gt;"-",REPT("g",G12),"="),"")</f>
        <v/>
      </c>
      <c r="I12" s="127"/>
      <c r="J12" s="128"/>
      <c r="K12" s="129">
        <f>IF(D12&lt;&gt;"",VLOOKUP(D12,[0]!Table_statut_prog,2,0),"")</f>
        <v>0</v>
      </c>
      <c r="L12" s="137"/>
      <c r="M12" s="138"/>
      <c r="N12" s="32"/>
      <c r="O12" s="183"/>
    </row>
    <row r="13" spans="1:15" ht="40.5" customHeight="1" x14ac:dyDescent="0.2">
      <c r="A13" s="46" t="s">
        <v>87</v>
      </c>
      <c r="B13" s="100" t="s">
        <v>114</v>
      </c>
      <c r="C13" s="101"/>
      <c r="D13" s="55"/>
      <c r="E13" s="38"/>
      <c r="F13" s="38"/>
      <c r="G13" s="38"/>
      <c r="H13" s="28"/>
      <c r="I13" s="132"/>
      <c r="J13" s="133"/>
      <c r="K13" s="134">
        <f>(K14+K15+K16+K17)/4</f>
        <v>0</v>
      </c>
      <c r="L13" s="139"/>
      <c r="M13" s="139"/>
      <c r="N13" s="43"/>
      <c r="O13" s="43"/>
    </row>
    <row r="14" spans="1:15" ht="40.5" customHeight="1" x14ac:dyDescent="0.2">
      <c r="A14" s="45" t="s">
        <v>88</v>
      </c>
      <c r="B14" s="98" t="s">
        <v>202</v>
      </c>
      <c r="C14" s="99" t="s">
        <v>204</v>
      </c>
      <c r="D14" s="53" t="s">
        <v>133</v>
      </c>
      <c r="E14" s="23" t="str">
        <f>IF(D14&lt;&gt;"",VLOOKUP(D14,Table_statut_prog,3,FALSE),"")</f>
        <v>?</v>
      </c>
      <c r="F14" s="23" t="str">
        <f>IF(D14&lt;&gt;"",IF(E14="?",C14,E14),"")</f>
        <v>MOA / MOE</v>
      </c>
      <c r="G14" s="23">
        <f>IF(D14&lt;&gt;"",VLOOKUP(D14,Table_statut_prog,4,FALSE),"")</f>
        <v>0</v>
      </c>
      <c r="H14" s="24" t="str">
        <f>IF(G14&lt;&gt;"",IF(G14&lt;&gt;"-",REPT("g",G14),"="),"")</f>
        <v/>
      </c>
      <c r="I14" s="127"/>
      <c r="J14" s="128"/>
      <c r="K14" s="129">
        <f>IF(D14&lt;&gt;"",VLOOKUP(D14,[0]!Table_statut_prog,2,0),"")</f>
        <v>0</v>
      </c>
      <c r="L14" s="138"/>
      <c r="M14" s="131" t="s">
        <v>29</v>
      </c>
      <c r="N14" s="33"/>
      <c r="O14" s="183" t="s">
        <v>224</v>
      </c>
    </row>
    <row r="15" spans="1:15" ht="40.5" customHeight="1" x14ac:dyDescent="0.2">
      <c r="A15" s="45" t="s">
        <v>89</v>
      </c>
      <c r="B15" s="98" t="s">
        <v>221</v>
      </c>
      <c r="C15" s="99" t="s">
        <v>198</v>
      </c>
      <c r="D15" s="53" t="s">
        <v>133</v>
      </c>
      <c r="E15" s="23" t="str">
        <f>IF(D15&lt;&gt;"",VLOOKUP(D15,Table_statut_prog,3,FALSE),"")</f>
        <v>?</v>
      </c>
      <c r="F15" s="23" t="str">
        <f>IF(D15&lt;&gt;"",IF(E15="?",C15,E15),"")</f>
        <v>ENT</v>
      </c>
      <c r="G15" s="23">
        <f>IF(D15&lt;&gt;"",VLOOKUP(D15,Table_statut_prog,4,FALSE),"")</f>
        <v>0</v>
      </c>
      <c r="H15" s="24" t="str">
        <f>IF(G15&lt;&gt;"",IF(G15&lt;&gt;"-",REPT("g",G15),"="),"")</f>
        <v/>
      </c>
      <c r="I15" s="127"/>
      <c r="J15" s="128"/>
      <c r="K15" s="129">
        <f>IF(D15&lt;&gt;"",VLOOKUP(D15,[0]!Table_statut_prog,2,0),"")</f>
        <v>0</v>
      </c>
      <c r="L15" s="138"/>
      <c r="M15" s="131" t="s">
        <v>29</v>
      </c>
      <c r="N15" s="33"/>
      <c r="O15" s="196"/>
    </row>
    <row r="16" spans="1:15" ht="40.5" customHeight="1" x14ac:dyDescent="0.2">
      <c r="A16" s="45" t="s">
        <v>90</v>
      </c>
      <c r="B16" s="98" t="s">
        <v>203</v>
      </c>
      <c r="C16" s="99" t="s">
        <v>107</v>
      </c>
      <c r="D16" s="53" t="s">
        <v>133</v>
      </c>
      <c r="E16" s="23" t="str">
        <f>IF(D16&lt;&gt;"",VLOOKUP(D16,Table_statut_prog,3,FALSE),"")</f>
        <v>?</v>
      </c>
      <c r="F16" s="23" t="str">
        <f>IF(D16&lt;&gt;"",IF(E16="?",C16,E16),"")</f>
        <v>MOE</v>
      </c>
      <c r="G16" s="23">
        <f>IF(D16&lt;&gt;"",VLOOKUP(D16,Table_statut_prog,4,FALSE),"")</f>
        <v>0</v>
      </c>
      <c r="H16" s="24" t="str">
        <f>IF(G16&lt;&gt;"",IF(G16&lt;&gt;"-",REPT("g",G16),"="),"")</f>
        <v/>
      </c>
      <c r="I16" s="127"/>
      <c r="J16" s="128"/>
      <c r="K16" s="129">
        <f>IF(D16&lt;&gt;"",VLOOKUP(D16,[0]!Table_statut_prog,2,0),"")</f>
        <v>0</v>
      </c>
      <c r="L16" s="138"/>
      <c r="M16" s="131" t="s">
        <v>29</v>
      </c>
      <c r="N16" s="33"/>
      <c r="O16" s="196"/>
    </row>
    <row r="17" spans="1:17" ht="40.5" customHeight="1" x14ac:dyDescent="0.2">
      <c r="A17" s="45" t="s">
        <v>208</v>
      </c>
      <c r="B17" s="98" t="s">
        <v>206</v>
      </c>
      <c r="C17" s="99" t="s">
        <v>207</v>
      </c>
      <c r="D17" s="53" t="s">
        <v>133</v>
      </c>
      <c r="E17" s="23" t="str">
        <f>IF(D17&lt;&gt;"",VLOOKUP(D17,Table_statut_prog,3,FALSE),"")</f>
        <v>?</v>
      </c>
      <c r="F17" s="23" t="str">
        <f>IF(D17&lt;&gt;"",IF(E17="?",C17,E17),"")</f>
        <v>MOE / MOA / BCT</v>
      </c>
      <c r="G17" s="23">
        <f>IF(D17&lt;&gt;"",VLOOKUP(D17,Table_statut_prog,4,FALSE),"")</f>
        <v>0</v>
      </c>
      <c r="H17" s="24" t="str">
        <f>IF(G17&lt;&gt;"",IF(G17&lt;&gt;"-",REPT("g",G17),"="),"")</f>
        <v/>
      </c>
      <c r="I17" s="127"/>
      <c r="J17" s="128"/>
      <c r="K17" s="129">
        <f>IF(D17&lt;&gt;"",VLOOKUP(D17,[0]!Table_statut_prog,2,0),"")</f>
        <v>0</v>
      </c>
      <c r="L17" s="138"/>
      <c r="M17" s="131" t="s">
        <v>29</v>
      </c>
      <c r="N17" s="33"/>
      <c r="O17" s="196"/>
    </row>
    <row r="18" spans="1:17" ht="40.5" customHeight="1" x14ac:dyDescent="0.2">
      <c r="A18" s="46" t="s">
        <v>97</v>
      </c>
      <c r="B18" s="100" t="s">
        <v>115</v>
      </c>
      <c r="C18" s="101"/>
      <c r="D18" s="55"/>
      <c r="E18" s="38"/>
      <c r="F18" s="38"/>
      <c r="G18" s="38"/>
      <c r="H18" s="28"/>
      <c r="I18" s="132"/>
      <c r="J18" s="133"/>
      <c r="K18" s="134">
        <f>(K19+K20+K21)/3</f>
        <v>0</v>
      </c>
      <c r="L18" s="139"/>
      <c r="M18" s="139"/>
      <c r="N18" s="43"/>
      <c r="O18" s="43"/>
    </row>
    <row r="19" spans="1:17" ht="40.5" customHeight="1" x14ac:dyDescent="0.2">
      <c r="A19" s="45" t="s">
        <v>100</v>
      </c>
      <c r="B19" s="98" t="s">
        <v>209</v>
      </c>
      <c r="C19" s="99" t="s">
        <v>107</v>
      </c>
      <c r="D19" s="53" t="s">
        <v>133</v>
      </c>
      <c r="E19" s="23" t="str">
        <f t="shared" si="0"/>
        <v>?</v>
      </c>
      <c r="F19" s="23" t="str">
        <f>IF(D19&lt;&gt;"",IF(E19="?",C19,E19),"")</f>
        <v>MOE</v>
      </c>
      <c r="G19" s="23">
        <f>IF(D19&lt;&gt;"",VLOOKUP(D19,Table_statut_prog,4,FALSE),"")</f>
        <v>0</v>
      </c>
      <c r="H19" s="24" t="str">
        <f t="shared" si="1"/>
        <v/>
      </c>
      <c r="I19" s="127"/>
      <c r="J19" s="128"/>
      <c r="K19" s="129">
        <f>IF(D19&lt;&gt;"",VLOOKUP(D19,[0]!Table_statut_prog,2,0),"")</f>
        <v>0</v>
      </c>
      <c r="L19" s="138"/>
      <c r="M19" s="131" t="s">
        <v>29</v>
      </c>
      <c r="N19" s="33"/>
      <c r="O19" s="183" t="s">
        <v>228</v>
      </c>
    </row>
    <row r="20" spans="1:17" ht="40.5" customHeight="1" x14ac:dyDescent="0.2">
      <c r="A20" s="45" t="s">
        <v>101</v>
      </c>
      <c r="B20" s="98" t="s">
        <v>210</v>
      </c>
      <c r="C20" s="99" t="s">
        <v>107</v>
      </c>
      <c r="D20" s="53" t="s">
        <v>133</v>
      </c>
      <c r="E20" s="23" t="str">
        <f t="shared" si="0"/>
        <v>?</v>
      </c>
      <c r="F20" s="23" t="str">
        <f>IF(D20&lt;&gt;"",IF(E20="?",C20,E20),"")</f>
        <v>MOE</v>
      </c>
      <c r="G20" s="23">
        <f>IF(D20&lt;&gt;"",VLOOKUP(D20,Table_statut_prog,4,FALSE),"")</f>
        <v>0</v>
      </c>
      <c r="H20" s="24" t="str">
        <f t="shared" si="1"/>
        <v/>
      </c>
      <c r="I20" s="127"/>
      <c r="J20" s="128"/>
      <c r="K20" s="129">
        <f>IF(D20&lt;&gt;"",VLOOKUP(D20,[0]!Table_statut_prog,2,0),"")</f>
        <v>0</v>
      </c>
      <c r="L20" s="138"/>
      <c r="M20" s="131" t="s">
        <v>29</v>
      </c>
      <c r="N20" s="33"/>
      <c r="O20" s="196"/>
    </row>
    <row r="21" spans="1:17" ht="40.5" customHeight="1" thickBot="1" x14ac:dyDescent="0.25">
      <c r="A21" s="47" t="s">
        <v>102</v>
      </c>
      <c r="B21" s="102" t="s">
        <v>211</v>
      </c>
      <c r="C21" s="103" t="s">
        <v>108</v>
      </c>
      <c r="D21" s="61" t="s">
        <v>133</v>
      </c>
      <c r="E21" s="26" t="str">
        <f t="shared" si="0"/>
        <v>?</v>
      </c>
      <c r="F21" s="26" t="str">
        <f>IF(D21&lt;&gt;"",IF(E21="?",C21,E21),"")</f>
        <v>MOA</v>
      </c>
      <c r="G21" s="26">
        <f>IF(D21&lt;&gt;"",VLOOKUP(D21,Table_statut_prog,4,FALSE),"")</f>
        <v>0</v>
      </c>
      <c r="H21" s="27" t="str">
        <f t="shared" si="1"/>
        <v/>
      </c>
      <c r="I21" s="140"/>
      <c r="J21" s="141"/>
      <c r="K21" s="142">
        <f>IF(D21&lt;&gt;"",VLOOKUP(D21,[0]!Table_statut_prog,2,0),"")</f>
        <v>0</v>
      </c>
      <c r="L21" s="143"/>
      <c r="M21" s="131" t="s">
        <v>29</v>
      </c>
      <c r="N21" s="34"/>
      <c r="O21" s="197"/>
    </row>
    <row r="23" spans="1:17" s="77" customFormat="1" ht="21" customHeight="1" x14ac:dyDescent="0.2">
      <c r="A23" s="87" t="s">
        <v>43</v>
      </c>
      <c r="B23" s="86"/>
      <c r="J23" s="85"/>
      <c r="K23" s="85"/>
      <c r="L23" s="85"/>
      <c r="M23" s="85"/>
      <c r="N23" s="85"/>
      <c r="O23" s="88"/>
      <c r="Q23" s="88"/>
    </row>
    <row r="24" spans="1:17" s="90" customFormat="1" ht="21" customHeight="1" x14ac:dyDescent="0.2">
      <c r="A24" s="89" t="s">
        <v>139</v>
      </c>
      <c r="O24" s="91"/>
      <c r="Q24" s="91"/>
    </row>
    <row r="25" spans="1:17" s="90" customFormat="1" ht="15" x14ac:dyDescent="0.2">
      <c r="A25" s="90" t="s">
        <v>42</v>
      </c>
      <c r="B25" s="89" t="s">
        <v>44</v>
      </c>
      <c r="J25" s="89"/>
      <c r="K25" s="89"/>
      <c r="O25" s="91"/>
    </row>
    <row r="26" spans="1:17" s="90" customFormat="1" ht="15" x14ac:dyDescent="0.2">
      <c r="A26" s="90" t="s">
        <v>45</v>
      </c>
      <c r="B26" s="89" t="s">
        <v>47</v>
      </c>
      <c r="J26" s="89"/>
      <c r="K26" s="89"/>
      <c r="O26" s="91"/>
    </row>
    <row r="27" spans="1:17" s="90" customFormat="1" ht="15" x14ac:dyDescent="0.2">
      <c r="A27" s="90" t="s">
        <v>15</v>
      </c>
      <c r="B27" s="89" t="s">
        <v>46</v>
      </c>
      <c r="J27" s="89"/>
      <c r="K27" s="89"/>
      <c r="O27" s="91"/>
    </row>
    <row r="28" spans="1:17" s="91" customFormat="1" ht="15" x14ac:dyDescent="0.2">
      <c r="C28" s="90"/>
      <c r="D28" s="90"/>
      <c r="E28" s="90"/>
      <c r="F28" s="90"/>
      <c r="G28" s="90"/>
      <c r="H28" s="90"/>
      <c r="J28" s="89"/>
      <c r="K28" s="89"/>
      <c r="L28" s="90"/>
      <c r="M28" s="90"/>
      <c r="N28" s="90"/>
      <c r="P28" s="90"/>
    </row>
    <row r="29" spans="1:17" s="91" customFormat="1" ht="15" x14ac:dyDescent="0.2">
      <c r="A29" s="89" t="s">
        <v>50</v>
      </c>
      <c r="C29" s="90"/>
      <c r="D29" s="90"/>
      <c r="E29" s="90"/>
      <c r="F29" s="90"/>
      <c r="G29" s="90"/>
      <c r="H29" s="90"/>
      <c r="J29" s="89"/>
      <c r="K29" s="89"/>
      <c r="L29" s="90"/>
      <c r="M29" s="90"/>
      <c r="N29" s="90"/>
      <c r="P29" s="90"/>
    </row>
    <row r="30" spans="1:17" s="91" customFormat="1" ht="15" x14ac:dyDescent="0.2">
      <c r="A30" s="89" t="s">
        <v>131</v>
      </c>
      <c r="C30" s="90"/>
      <c r="D30" s="92"/>
      <c r="E30" s="92"/>
      <c r="F30" s="92"/>
      <c r="G30" s="92"/>
      <c r="H30" s="92"/>
      <c r="J30" s="89"/>
      <c r="K30" s="89"/>
      <c r="L30" s="92"/>
      <c r="M30" s="90"/>
      <c r="N30" s="90"/>
      <c r="P30" s="90"/>
    </row>
    <row r="31" spans="1:17" s="91" customFormat="1" ht="15" x14ac:dyDescent="0.2">
      <c r="A31" s="89" t="s">
        <v>71</v>
      </c>
      <c r="C31" s="90"/>
      <c r="D31" s="90"/>
      <c r="E31" s="90"/>
      <c r="F31" s="90"/>
      <c r="G31" s="90"/>
      <c r="H31" s="90"/>
      <c r="J31" s="89"/>
      <c r="K31" s="89"/>
      <c r="L31" s="90"/>
      <c r="M31" s="90"/>
      <c r="N31" s="90"/>
      <c r="P31" s="90"/>
    </row>
    <row r="32" spans="1:17" s="91" customFormat="1" ht="15" x14ac:dyDescent="0.2">
      <c r="A32" s="89" t="s">
        <v>193</v>
      </c>
      <c r="C32" s="90"/>
      <c r="D32" s="92"/>
      <c r="E32" s="92"/>
      <c r="F32" s="92"/>
      <c r="G32" s="92"/>
      <c r="H32" s="92"/>
      <c r="I32" s="90"/>
      <c r="J32" s="90"/>
      <c r="L32" s="90"/>
      <c r="M32" s="90"/>
      <c r="N32" s="90"/>
      <c r="P32" s="90"/>
    </row>
    <row r="33" spans="1:16" s="91" customFormat="1" ht="15" x14ac:dyDescent="0.2">
      <c r="A33" s="89" t="s">
        <v>132</v>
      </c>
      <c r="C33" s="90"/>
      <c r="D33" s="92"/>
      <c r="E33" s="92"/>
      <c r="F33" s="92"/>
      <c r="G33" s="92"/>
      <c r="H33" s="92"/>
      <c r="I33" s="92"/>
      <c r="J33" s="92"/>
      <c r="K33" s="92"/>
      <c r="L33" s="92"/>
      <c r="M33" s="92"/>
      <c r="N33" s="92"/>
      <c r="P33" s="90"/>
    </row>
    <row r="34" spans="1:16" s="93" customFormat="1" ht="15" x14ac:dyDescent="0.2">
      <c r="A34" s="89" t="s">
        <v>194</v>
      </c>
      <c r="C34" s="94"/>
      <c r="D34" s="82"/>
      <c r="E34" s="82"/>
      <c r="F34" s="82"/>
      <c r="G34" s="82"/>
      <c r="H34" s="82"/>
      <c r="I34" s="82"/>
      <c r="J34" s="82"/>
      <c r="K34" s="82"/>
      <c r="L34" s="82"/>
      <c r="M34" s="82"/>
      <c r="N34" s="82"/>
      <c r="P34" s="94"/>
    </row>
    <row r="35" spans="1:16" s="93" customFormat="1" ht="15" x14ac:dyDescent="0.2">
      <c r="A35" s="89" t="s">
        <v>72</v>
      </c>
      <c r="C35" s="94"/>
      <c r="D35" s="82"/>
      <c r="E35" s="82"/>
      <c r="F35" s="82"/>
      <c r="G35" s="82"/>
      <c r="H35" s="82"/>
      <c r="I35" s="82"/>
      <c r="J35" s="82"/>
      <c r="K35" s="82"/>
      <c r="L35" s="82"/>
      <c r="M35" s="82"/>
      <c r="N35" s="82"/>
      <c r="P35" s="94"/>
    </row>
    <row r="36" spans="1:16" s="93" customFormat="1" ht="15" x14ac:dyDescent="0.2">
      <c r="A36" s="89" t="s">
        <v>49</v>
      </c>
      <c r="C36" s="94"/>
      <c r="D36" s="82"/>
      <c r="E36" s="82"/>
      <c r="F36" s="82"/>
      <c r="G36" s="82"/>
      <c r="H36" s="82"/>
      <c r="I36" s="82"/>
      <c r="J36" s="82"/>
      <c r="K36" s="82"/>
      <c r="L36" s="82"/>
      <c r="M36" s="82"/>
      <c r="N36" s="82"/>
      <c r="P36" s="94"/>
    </row>
    <row r="37" spans="1:16" x14ac:dyDescent="0.2">
      <c r="D37"/>
      <c r="E37"/>
      <c r="F37"/>
      <c r="G37"/>
      <c r="H37"/>
      <c r="I37"/>
      <c r="J37"/>
      <c r="K37"/>
      <c r="L37"/>
      <c r="N37"/>
      <c r="O37"/>
      <c r="P37" s="2"/>
    </row>
    <row r="38" spans="1:16" x14ac:dyDescent="0.2">
      <c r="J38" s="2"/>
      <c r="K38" s="2"/>
      <c r="L38" s="2"/>
      <c r="N38" s="2"/>
      <c r="O38" s="2"/>
      <c r="P38" s="2"/>
    </row>
  </sheetData>
  <mergeCells count="9">
    <mergeCell ref="A1:D1"/>
    <mergeCell ref="H1:O2"/>
    <mergeCell ref="A2:D2"/>
    <mergeCell ref="O19:O21"/>
    <mergeCell ref="A4:J4"/>
    <mergeCell ref="N4:O4"/>
    <mergeCell ref="O7:O8"/>
    <mergeCell ref="O14:O17"/>
    <mergeCell ref="O10:O12"/>
  </mergeCells>
  <phoneticPr fontId="15" type="noConversion"/>
  <dataValidations count="2">
    <dataValidation type="list" allowBlank="1" showInputMessage="1" showErrorMessage="1" sqref="D6" xr:uid="{00000000-0002-0000-0300-000000000000}">
      <formula1>Table_simple</formula1>
    </dataValidation>
    <dataValidation type="list" allowBlank="1" showInputMessage="1" showErrorMessage="1" sqref="D7:D21" xr:uid="{00000000-0002-0000-0300-000001000000}">
      <formula1>Table_statut_livrable_2</formula1>
    </dataValidation>
  </dataValidations>
  <pageMargins left="0.39370078740157483" right="0.39370078740157483" top="0.70866141732283472" bottom="0.9055118110236221" header="0.23622047244094491" footer="0.31496062992125984"/>
  <pageSetup paperSize="8" scale="41" fitToHeight="0" orientation="landscape" r:id="rId1"/>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3">
    <pageSetUpPr fitToPage="1"/>
  </sheetPr>
  <dimension ref="A3:N77"/>
  <sheetViews>
    <sheetView topLeftCell="B1" zoomScale="90" zoomScaleNormal="90" zoomScalePageLayoutView="90" workbookViewId="0">
      <selection activeCell="F33" sqref="F33"/>
    </sheetView>
  </sheetViews>
  <sheetFormatPr baseColWidth="10" defaultRowHeight="12.75" x14ac:dyDescent="0.2"/>
  <cols>
    <col min="2" max="2" width="23.5703125" customWidth="1"/>
    <col min="3" max="3" width="18.5703125" customWidth="1"/>
    <col min="4" max="4" width="11.85546875" customWidth="1"/>
    <col min="5" max="5" width="10.42578125" customWidth="1"/>
    <col min="6" max="6" width="104.5703125" customWidth="1"/>
    <col min="7" max="7" width="20.5703125" customWidth="1"/>
  </cols>
  <sheetData>
    <row r="3" spans="1:14" ht="16.5" thickBot="1" x14ac:dyDescent="0.25">
      <c r="A3" s="16" t="s">
        <v>64</v>
      </c>
    </row>
    <row r="4" spans="1:14" x14ac:dyDescent="0.2">
      <c r="B4" s="9" t="s">
        <v>12</v>
      </c>
      <c r="C4" s="14" t="s">
        <v>33</v>
      </c>
      <c r="D4" s="14" t="s">
        <v>41</v>
      </c>
      <c r="E4" s="14" t="s">
        <v>36</v>
      </c>
      <c r="F4" s="9" t="s">
        <v>28</v>
      </c>
    </row>
    <row r="5" spans="1:14" ht="15" x14ac:dyDescent="0.2">
      <c r="B5" s="13" t="s">
        <v>133</v>
      </c>
      <c r="C5" s="12">
        <v>0</v>
      </c>
      <c r="D5" s="12" t="s">
        <v>58</v>
      </c>
      <c r="E5" s="17">
        <v>0</v>
      </c>
      <c r="F5" s="10" t="s">
        <v>27</v>
      </c>
      <c r="K5" t="str">
        <f t="shared" ref="K5:K10" si="0">CONCATENATE(B5," : ",F5,)</f>
        <v>0 A planifier : Calendrier de livraison à établir</v>
      </c>
    </row>
    <row r="6" spans="1:14" ht="15" x14ac:dyDescent="0.2">
      <c r="B6" s="13" t="s">
        <v>65</v>
      </c>
      <c r="C6" s="12">
        <v>0.1</v>
      </c>
      <c r="D6" s="12" t="s">
        <v>58</v>
      </c>
      <c r="E6" s="17">
        <v>1</v>
      </c>
      <c r="F6" s="10" t="s">
        <v>69</v>
      </c>
      <c r="K6" t="str">
        <f t="shared" si="0"/>
        <v>1 A livrer : Production du livrable et livraison par le prestataire</v>
      </c>
    </row>
    <row r="7" spans="1:14" ht="15" x14ac:dyDescent="0.2">
      <c r="B7" s="13" t="s">
        <v>66</v>
      </c>
      <c r="C7" s="12">
        <v>0.25</v>
      </c>
      <c r="D7" s="12" t="s">
        <v>58</v>
      </c>
      <c r="E7" s="17">
        <v>2</v>
      </c>
      <c r="F7" s="10" t="s">
        <v>148</v>
      </c>
      <c r="K7" t="str">
        <f t="shared" si="0"/>
        <v>2 A analyser : Analyse à réaliser</v>
      </c>
    </row>
    <row r="8" spans="1:14" ht="15" x14ac:dyDescent="0.2">
      <c r="B8" s="13" t="s">
        <v>67</v>
      </c>
      <c r="C8" s="12">
        <v>0.5</v>
      </c>
      <c r="D8" s="12" t="s">
        <v>58</v>
      </c>
      <c r="E8" s="17">
        <v>3</v>
      </c>
      <c r="F8" s="10" t="s">
        <v>136</v>
      </c>
      <c r="K8" t="str">
        <f t="shared" si="0"/>
        <v>3 A corriger : Sur la base du rapport d'analyse une nouvelle version doit être élaborée par le prestataire et remise à la maitrise d'ouvrage</v>
      </c>
    </row>
    <row r="9" spans="1:14" ht="15" x14ac:dyDescent="0.2">
      <c r="B9" s="13" t="s">
        <v>68</v>
      </c>
      <c r="C9" s="12">
        <v>0.75</v>
      </c>
      <c r="D9" s="12" t="s">
        <v>58</v>
      </c>
      <c r="E9" s="17">
        <v>4</v>
      </c>
      <c r="F9" s="10" t="s">
        <v>135</v>
      </c>
      <c r="K9" t="str">
        <f t="shared" si="0"/>
        <v>4 A Valider : Après plusieurs itérations, le dossier complet corrigé doit faire l'objet d'une analyse et validation finale.</v>
      </c>
    </row>
    <row r="10" spans="1:14" ht="15" x14ac:dyDescent="0.2">
      <c r="B10" s="13" t="s">
        <v>26</v>
      </c>
      <c r="C10" s="12">
        <v>1</v>
      </c>
      <c r="D10" s="12" t="s">
        <v>34</v>
      </c>
      <c r="E10" s="17">
        <v>5</v>
      </c>
      <c r="F10" s="10" t="s">
        <v>70</v>
      </c>
      <c r="K10" t="str">
        <f t="shared" si="0"/>
        <v>5 Validé : Fin du processus de contrôle qualité des livrables</v>
      </c>
    </row>
    <row r="11" spans="1:14" ht="15" x14ac:dyDescent="0.2">
      <c r="B11" s="13" t="s">
        <v>29</v>
      </c>
      <c r="C11" s="11" t="s">
        <v>34</v>
      </c>
      <c r="D11" s="11"/>
      <c r="E11" s="11" t="s">
        <v>34</v>
      </c>
    </row>
    <row r="14" spans="1:14" ht="24.75" customHeight="1" thickBot="1" x14ac:dyDescent="0.25">
      <c r="A14" s="16" t="s">
        <v>37</v>
      </c>
    </row>
    <row r="15" spans="1:14" x14ac:dyDescent="0.2">
      <c r="B15" s="9" t="s">
        <v>12</v>
      </c>
      <c r="C15" s="14" t="s">
        <v>33</v>
      </c>
      <c r="D15" s="14" t="s">
        <v>41</v>
      </c>
      <c r="E15" s="14" t="s">
        <v>36</v>
      </c>
      <c r="F15" s="9" t="s">
        <v>28</v>
      </c>
    </row>
    <row r="16" spans="1:14" ht="15" x14ac:dyDescent="0.2">
      <c r="B16" s="13" t="s">
        <v>133</v>
      </c>
      <c r="C16" s="12">
        <v>0</v>
      </c>
      <c r="D16" s="12" t="s">
        <v>58</v>
      </c>
      <c r="E16" s="17">
        <v>0</v>
      </c>
      <c r="F16" s="10" t="s">
        <v>27</v>
      </c>
      <c r="K16" t="str">
        <f t="shared" ref="K16:K22" si="1">CONCATENATE(B16," : ",F16,)</f>
        <v>0 A planifier : Calendrier de livraison à établir</v>
      </c>
      <c r="N16" t="str">
        <f t="shared" ref="N16:N21" si="2" xml:space="preserve"> CONCATENATE("Le statut '",B16,"' correspond à un avancement de ",C16," % et ",F16, " par ",D16)</f>
        <v>Le statut '0 A planifier' correspond à un avancement de 0 % et Calendrier de livraison à établir par ?</v>
      </c>
    </row>
    <row r="17" spans="1:14" ht="15" x14ac:dyDescent="0.2">
      <c r="B17" s="13" t="s">
        <v>65</v>
      </c>
      <c r="C17" s="12">
        <v>0.1</v>
      </c>
      <c r="D17" s="12" t="s">
        <v>58</v>
      </c>
      <c r="E17" s="17">
        <v>1</v>
      </c>
      <c r="F17" s="10" t="s">
        <v>69</v>
      </c>
      <c r="K17" t="str">
        <f t="shared" si="1"/>
        <v>1 A livrer : Production du livrable et livraison par le prestataire</v>
      </c>
      <c r="N17" t="str">
        <f t="shared" si="2"/>
        <v>Le statut '1 A livrer' correspond à un avancement de 0,1 % et Production du livrable et livraison par le prestataire par ?</v>
      </c>
    </row>
    <row r="18" spans="1:14" ht="15" x14ac:dyDescent="0.2">
      <c r="B18" s="13" t="s">
        <v>66</v>
      </c>
      <c r="C18" s="12">
        <v>0.25</v>
      </c>
      <c r="D18" s="12" t="s">
        <v>58</v>
      </c>
      <c r="E18" s="17">
        <v>2</v>
      </c>
      <c r="F18" s="10" t="s">
        <v>148</v>
      </c>
      <c r="K18" t="str">
        <f t="shared" si="1"/>
        <v>2 A analyser : Analyse à réaliser</v>
      </c>
      <c r="N18" t="str">
        <f t="shared" si="2"/>
        <v>Le statut '2 A analyser' correspond à un avancement de 0,25 % et Analyse à réaliser par ?</v>
      </c>
    </row>
    <row r="19" spans="1:14" ht="15" x14ac:dyDescent="0.2">
      <c r="B19" s="13" t="s">
        <v>67</v>
      </c>
      <c r="C19" s="12">
        <v>0.5</v>
      </c>
      <c r="D19" s="12" t="s">
        <v>58</v>
      </c>
      <c r="E19" s="17">
        <v>3</v>
      </c>
      <c r="F19" s="10" t="s">
        <v>136</v>
      </c>
      <c r="K19" t="str">
        <f t="shared" si="1"/>
        <v>3 A corriger : Sur la base du rapport d'analyse une nouvelle version doit être élaborée par le prestataire et remise à la maitrise d'ouvrage</v>
      </c>
      <c r="N19" t="str">
        <f t="shared" si="2"/>
        <v>Le statut '3 A corriger' correspond à un avancement de 0,5 % et Sur la base du rapport d'analyse une nouvelle version doit être élaborée par le prestataire et remise à la maitrise d'ouvrage par ?</v>
      </c>
    </row>
    <row r="20" spans="1:14" ht="15" x14ac:dyDescent="0.2">
      <c r="B20" s="13" t="s">
        <v>68</v>
      </c>
      <c r="C20" s="12">
        <v>0.75</v>
      </c>
      <c r="D20" s="12" t="s">
        <v>58</v>
      </c>
      <c r="E20" s="17">
        <v>4</v>
      </c>
      <c r="F20" s="10" t="s">
        <v>135</v>
      </c>
      <c r="K20" t="str">
        <f t="shared" si="1"/>
        <v>4 A Valider : Après plusieurs itérations, le dossier complet corrigé doit faire l'objet d'une analyse et validation finale.</v>
      </c>
      <c r="N20" t="str">
        <f t="shared" si="2"/>
        <v>Le statut '4 A Valider' correspond à un avancement de 0,75 % et Après plusieurs itérations, le dossier complet corrigé doit faire l'objet d'une analyse et validation finale. par ?</v>
      </c>
    </row>
    <row r="21" spans="1:14" ht="15" x14ac:dyDescent="0.2">
      <c r="B21" s="13" t="s">
        <v>26</v>
      </c>
      <c r="C21" s="12">
        <v>1</v>
      </c>
      <c r="D21" s="12" t="s">
        <v>34</v>
      </c>
      <c r="E21" s="17">
        <v>5</v>
      </c>
      <c r="F21" s="10" t="s">
        <v>70</v>
      </c>
      <c r="K21" t="str">
        <f t="shared" si="1"/>
        <v>5 Validé : Fin du processus de contrôle qualité des livrables</v>
      </c>
      <c r="N21" t="str">
        <f t="shared" si="2"/>
        <v>Le statut '5 Validé' correspond à un avancement de 1 % et Fin du processus de contrôle qualité des livrables par -</v>
      </c>
    </row>
    <row r="22" spans="1:14" ht="15" x14ac:dyDescent="0.2">
      <c r="B22" s="13" t="s">
        <v>29</v>
      </c>
      <c r="C22" s="11" t="s">
        <v>34</v>
      </c>
      <c r="D22" s="11"/>
      <c r="E22" s="11" t="s">
        <v>34</v>
      </c>
      <c r="F22" s="10" t="s">
        <v>30</v>
      </c>
      <c r="K22" t="str">
        <f t="shared" si="1"/>
        <v>NA : Non applicable</v>
      </c>
    </row>
    <row r="23" spans="1:14" x14ac:dyDescent="0.2">
      <c r="A23" s="2"/>
      <c r="B23" s="2"/>
      <c r="C23" s="2"/>
      <c r="D23" s="2"/>
      <c r="E23" s="2"/>
    </row>
    <row r="24" spans="1:14" ht="27" customHeight="1" thickBot="1" x14ac:dyDescent="0.25">
      <c r="A24" s="16" t="s">
        <v>38</v>
      </c>
    </row>
    <row r="25" spans="1:14" ht="13.5" thickBot="1" x14ac:dyDescent="0.25">
      <c r="B25" s="15" t="s">
        <v>32</v>
      </c>
      <c r="C25" s="18" t="s">
        <v>33</v>
      </c>
      <c r="D25" s="21" t="s">
        <v>36</v>
      </c>
      <c r="F25" s="9" t="s">
        <v>28</v>
      </c>
    </row>
    <row r="26" spans="1:14" ht="15" x14ac:dyDescent="0.2">
      <c r="B26" s="13" t="s">
        <v>133</v>
      </c>
      <c r="C26" s="19">
        <v>0</v>
      </c>
      <c r="D26" s="22">
        <v>0</v>
      </c>
      <c r="F26" s="10" t="s">
        <v>51</v>
      </c>
      <c r="K26" t="str">
        <f t="shared" ref="K26:K31" si="3">CONCATENATE(B26," : ",F26,)</f>
        <v>0 A planifier : Calendrier de consultation des entreprises à établir</v>
      </c>
    </row>
    <row r="27" spans="1:14" ht="15" x14ac:dyDescent="0.2">
      <c r="B27" s="13" t="s">
        <v>134</v>
      </c>
      <c r="C27" s="19">
        <v>0.3</v>
      </c>
      <c r="D27" s="22">
        <v>1</v>
      </c>
      <c r="F27" s="10" t="s">
        <v>147</v>
      </c>
      <c r="K27" t="str">
        <f t="shared" si="3"/>
        <v>1 Planifié : Calendrier définit par le MOA</v>
      </c>
    </row>
    <row r="28" spans="1:14" ht="15" x14ac:dyDescent="0.2">
      <c r="B28" s="13" t="s">
        <v>35</v>
      </c>
      <c r="C28" s="19">
        <v>1</v>
      </c>
      <c r="D28" s="22">
        <v>2</v>
      </c>
      <c r="F28" s="10" t="s">
        <v>52</v>
      </c>
      <c r="K28" t="str">
        <f t="shared" si="3"/>
        <v>3 AO Adjugé : Marché adjugé à une entreprise</v>
      </c>
    </row>
    <row r="29" spans="1:14" ht="15" x14ac:dyDescent="0.2">
      <c r="B29" s="13" t="s">
        <v>29</v>
      </c>
      <c r="C29" s="20" t="s">
        <v>34</v>
      </c>
      <c r="D29" s="22" t="s">
        <v>34</v>
      </c>
      <c r="F29" s="10" t="s">
        <v>30</v>
      </c>
      <c r="K29" t="str">
        <f t="shared" si="3"/>
        <v>NA : Non applicable</v>
      </c>
    </row>
    <row r="30" spans="1:14" x14ac:dyDescent="0.2">
      <c r="K30" t="str">
        <f t="shared" si="3"/>
        <v xml:space="preserve"> : </v>
      </c>
    </row>
    <row r="31" spans="1:14" x14ac:dyDescent="0.2">
      <c r="K31" t="str">
        <f t="shared" si="3"/>
        <v xml:space="preserve"> : </v>
      </c>
    </row>
    <row r="32" spans="1:14" ht="15.75" x14ac:dyDescent="0.2">
      <c r="A32" s="16" t="s">
        <v>56</v>
      </c>
    </row>
    <row r="33" spans="1:4" x14ac:dyDescent="0.2">
      <c r="B33" s="6" t="s">
        <v>54</v>
      </c>
      <c r="C33" s="6" t="s">
        <v>55</v>
      </c>
    </row>
    <row r="34" spans="1:4" ht="15" x14ac:dyDescent="0.2">
      <c r="B34" s="25" t="s">
        <v>42</v>
      </c>
      <c r="C34" s="203" t="s">
        <v>44</v>
      </c>
      <c r="D34" s="204"/>
    </row>
    <row r="35" spans="1:4" ht="15" x14ac:dyDescent="0.2">
      <c r="B35" s="25" t="s">
        <v>45</v>
      </c>
      <c r="C35" s="203" t="s">
        <v>47</v>
      </c>
      <c r="D35" s="204"/>
    </row>
    <row r="36" spans="1:4" ht="15" x14ac:dyDescent="0.2">
      <c r="B36" s="25" t="s">
        <v>15</v>
      </c>
      <c r="C36" s="203" t="s">
        <v>46</v>
      </c>
      <c r="D36" s="204"/>
    </row>
    <row r="39" spans="1:4" ht="16.5" thickBot="1" x14ac:dyDescent="0.25">
      <c r="A39" s="16" t="s">
        <v>63</v>
      </c>
    </row>
    <row r="40" spans="1:4" ht="13.5" thickBot="1" x14ac:dyDescent="0.25">
      <c r="B40" s="6" t="s">
        <v>60</v>
      </c>
      <c r="C40" s="18" t="s">
        <v>33</v>
      </c>
      <c r="D40" s="18" t="s">
        <v>62</v>
      </c>
    </row>
    <row r="41" spans="1:4" ht="15" x14ac:dyDescent="0.2">
      <c r="B41" s="13" t="s">
        <v>133</v>
      </c>
      <c r="C41" s="19">
        <v>0</v>
      </c>
      <c r="D41" s="22">
        <v>0</v>
      </c>
    </row>
    <row r="42" spans="1:4" ht="15" x14ac:dyDescent="0.2">
      <c r="B42" s="13" t="s">
        <v>134</v>
      </c>
      <c r="C42" s="19">
        <v>0.3</v>
      </c>
      <c r="D42" s="22">
        <v>2</v>
      </c>
    </row>
    <row r="43" spans="1:4" ht="15" x14ac:dyDescent="0.2">
      <c r="B43" s="13" t="s">
        <v>61</v>
      </c>
      <c r="C43" s="19">
        <v>1</v>
      </c>
      <c r="D43" s="22">
        <v>5</v>
      </c>
    </row>
    <row r="45" spans="1:4" ht="15.75" x14ac:dyDescent="0.2">
      <c r="A45" s="16" t="s">
        <v>73</v>
      </c>
    </row>
    <row r="46" spans="1:4" x14ac:dyDescent="0.2">
      <c r="B46" s="6" t="s">
        <v>12</v>
      </c>
    </row>
    <row r="47" spans="1:4" ht="15" x14ac:dyDescent="0.2">
      <c r="B47" s="13" t="s">
        <v>74</v>
      </c>
    </row>
    <row r="48" spans="1:4" ht="15" x14ac:dyDescent="0.2">
      <c r="B48" s="13" t="s">
        <v>11</v>
      </c>
    </row>
    <row r="49" spans="1:5" ht="15" x14ac:dyDescent="0.2">
      <c r="B49" s="13" t="s">
        <v>25</v>
      </c>
    </row>
    <row r="50" spans="1:5" ht="15" x14ac:dyDescent="0.2">
      <c r="B50" s="13" t="s">
        <v>53</v>
      </c>
    </row>
    <row r="51" spans="1:5" ht="15" x14ac:dyDescent="0.2">
      <c r="B51" s="13" t="s">
        <v>75</v>
      </c>
    </row>
    <row r="56" spans="1:5" ht="13.5" thickBot="1" x14ac:dyDescent="0.25">
      <c r="B56" s="6" t="s">
        <v>6</v>
      </c>
      <c r="E56" s="6" t="s">
        <v>8</v>
      </c>
    </row>
    <row r="57" spans="1:5" x14ac:dyDescent="0.2">
      <c r="A57">
        <v>1</v>
      </c>
      <c r="B57" s="3" t="s">
        <v>2</v>
      </c>
      <c r="E57" s="3" t="s">
        <v>9</v>
      </c>
    </row>
    <row r="58" spans="1:5" x14ac:dyDescent="0.2">
      <c r="A58">
        <v>2</v>
      </c>
      <c r="B58" s="4" t="s">
        <v>1</v>
      </c>
      <c r="E58" s="4"/>
    </row>
    <row r="59" spans="1:5" x14ac:dyDescent="0.2">
      <c r="A59">
        <v>3</v>
      </c>
      <c r="B59" s="4" t="s">
        <v>7</v>
      </c>
      <c r="E59" s="4" t="s">
        <v>10</v>
      </c>
    </row>
    <row r="60" spans="1:5" x14ac:dyDescent="0.2">
      <c r="A60">
        <v>4</v>
      </c>
      <c r="B60" s="4" t="s">
        <v>3</v>
      </c>
      <c r="E60" s="4"/>
    </row>
    <row r="61" spans="1:5" ht="13.5" thickBot="1" x14ac:dyDescent="0.25">
      <c r="A61">
        <v>5</v>
      </c>
      <c r="B61" s="5" t="s">
        <v>4</v>
      </c>
      <c r="E61" s="5" t="s">
        <v>4</v>
      </c>
    </row>
    <row r="64" spans="1:5" ht="13.5" thickBot="1" x14ac:dyDescent="0.25"/>
    <row r="65" spans="1:5" x14ac:dyDescent="0.2">
      <c r="B65" s="3" t="s">
        <v>2</v>
      </c>
      <c r="E65" s="4" t="s">
        <v>1</v>
      </c>
    </row>
    <row r="67" spans="1:5" x14ac:dyDescent="0.2">
      <c r="B67" s="4" t="s">
        <v>7</v>
      </c>
    </row>
    <row r="68" spans="1:5" x14ac:dyDescent="0.2">
      <c r="B68" s="4" t="s">
        <v>3</v>
      </c>
    </row>
    <row r="69" spans="1:5" ht="13.5" thickBot="1" x14ac:dyDescent="0.25">
      <c r="B69" s="5" t="s">
        <v>4</v>
      </c>
    </row>
    <row r="71" spans="1:5" x14ac:dyDescent="0.2">
      <c r="A71" s="8" t="s">
        <v>16</v>
      </c>
    </row>
    <row r="72" spans="1:5" x14ac:dyDescent="0.2">
      <c r="B72" s="7" t="s">
        <v>14</v>
      </c>
      <c r="C72" t="s">
        <v>19</v>
      </c>
    </row>
    <row r="73" spans="1:5" x14ac:dyDescent="0.2">
      <c r="B73" s="7" t="s">
        <v>17</v>
      </c>
      <c r="C73" t="s">
        <v>20</v>
      </c>
    </row>
    <row r="74" spans="1:5" x14ac:dyDescent="0.2">
      <c r="B74" s="7" t="s">
        <v>0</v>
      </c>
      <c r="C74" t="s">
        <v>21</v>
      </c>
    </row>
    <row r="75" spans="1:5" x14ac:dyDescent="0.2">
      <c r="B75" s="7" t="s">
        <v>18</v>
      </c>
      <c r="C75" t="s">
        <v>22</v>
      </c>
    </row>
    <row r="76" spans="1:5" x14ac:dyDescent="0.2">
      <c r="B76" s="7" t="s">
        <v>24</v>
      </c>
      <c r="C76" t="s">
        <v>23</v>
      </c>
    </row>
    <row r="77" spans="1:5" x14ac:dyDescent="0.2">
      <c r="B77" s="7" t="s">
        <v>5</v>
      </c>
    </row>
  </sheetData>
  <mergeCells count="3">
    <mergeCell ref="C34:D34"/>
    <mergeCell ref="C35:D35"/>
    <mergeCell ref="C36:D36"/>
  </mergeCells>
  <phoneticPr fontId="15" type="noConversion"/>
  <pageMargins left="0.7" right="0.7" top="0.75" bottom="0.75" header="0.3" footer="0.3"/>
  <pageSetup paperSize="9" scale="20" orientation="portrait" verticalDpi="0"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23</vt:i4>
      </vt:variant>
    </vt:vector>
  </HeadingPairs>
  <TitlesOfParts>
    <vt:vector size="28" baseType="lpstr">
      <vt:lpstr>Synthèse opération</vt:lpstr>
      <vt:lpstr>1 Planification</vt:lpstr>
      <vt:lpstr>2 Conception</vt:lpstr>
      <vt:lpstr>3 Réalisation</vt:lpstr>
      <vt:lpstr>LEGENDE</vt:lpstr>
      <vt:lpstr>'1 Planification'!Impression_des_titres</vt:lpstr>
      <vt:lpstr>'2 Conception'!Impression_des_titres</vt:lpstr>
      <vt:lpstr>'3 Réalisation'!Impression_des_titres</vt:lpstr>
      <vt:lpstr>Producteurs</vt:lpstr>
      <vt:lpstr>Table_Avancement_Marchés</vt:lpstr>
      <vt:lpstr>Table_conception</vt:lpstr>
      <vt:lpstr>Table_Marchés</vt:lpstr>
      <vt:lpstr>Table_simple</vt:lpstr>
      <vt:lpstr>Table_simple_2</vt:lpstr>
      <vt:lpstr>Table_simple_3</vt:lpstr>
      <vt:lpstr>Table_statut_etude</vt:lpstr>
      <vt:lpstr>Table_statut_etude_2</vt:lpstr>
      <vt:lpstr>Table_Statut_Livrable</vt:lpstr>
      <vt:lpstr>Table_statut_livrable_2</vt:lpstr>
      <vt:lpstr>Table_statut_marches</vt:lpstr>
      <vt:lpstr>Table_statut_marches_2</vt:lpstr>
      <vt:lpstr>Table_statut_prog</vt:lpstr>
      <vt:lpstr>Table_type_estimation</vt:lpstr>
      <vt:lpstr>Table_version</vt:lpstr>
      <vt:lpstr>'1 Planification'!Zone_d_impression</vt:lpstr>
      <vt:lpstr>'2 Conception'!Zone_d_impression</vt:lpstr>
      <vt:lpstr>'3 Réalisation'!Zone_d_impression</vt:lpstr>
      <vt:lpstr>'Synthèse opération'!Zone_d_impression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LGELIN</dc:creator>
  <cp:lastModifiedBy>Mag</cp:lastModifiedBy>
  <cp:lastPrinted>2020-03-23T10:46:21Z</cp:lastPrinted>
  <dcterms:created xsi:type="dcterms:W3CDTF">2012-10-17T14:29:45Z</dcterms:created>
  <dcterms:modified xsi:type="dcterms:W3CDTF">2020-12-10T15:51:34Z</dcterms:modified>
</cp:coreProperties>
</file>